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PDs" sheetId="1" r:id="rId1"/>
    <sheet name="RWA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<sst xmlns="http://schemas.openxmlformats.org/spreadsheetml/2006/main" count="47" uniqueCount="35">
  <si>
    <t>pd</t>
  </si>
  <si>
    <t>G(pd)</t>
  </si>
  <si>
    <t>sqrt(R(pd))</t>
  </si>
  <si>
    <t>G(0.999)</t>
  </si>
  <si>
    <t>sqrt(1-R)</t>
  </si>
  <si>
    <t>(R(pd))</t>
  </si>
  <si>
    <t>operand</t>
  </si>
  <si>
    <t>phi_k</t>
  </si>
  <si>
    <t>b</t>
  </si>
  <si>
    <t>maturity adj</t>
  </si>
  <si>
    <t>(Intercept)</t>
  </si>
  <si>
    <t>Intercept</t>
  </si>
  <si>
    <t>EAD</t>
  </si>
  <si>
    <t>RWA</t>
  </si>
  <si>
    <t>LGD</t>
  </si>
  <si>
    <t>PD</t>
  </si>
  <si>
    <t>Total</t>
  </si>
  <si>
    <t>logitPD</t>
  </si>
  <si>
    <t>Liquid</t>
  </si>
  <si>
    <t>Ddcredit</t>
  </si>
  <si>
    <t>ROA</t>
  </si>
  <si>
    <t>Use</t>
  </si>
  <si>
    <t>DDcredit</t>
  </si>
  <si>
    <t>Estimates</t>
  </si>
  <si>
    <t>Segment: Corporate</t>
  </si>
  <si>
    <t># customer</t>
  </si>
  <si>
    <t>K</t>
  </si>
  <si>
    <t>Coefficients:</t>
  </si>
  <si>
    <t xml:space="preserve">             Estimate Std. Error z value Pr(&gt;|z|)    </t>
  </si>
  <si>
    <t>***</t>
  </si>
  <si>
    <t>**</t>
  </si>
  <si>
    <t>logitPDstress</t>
  </si>
  <si>
    <t>DeltaLogitstress</t>
  </si>
  <si>
    <t>Pdstress</t>
  </si>
  <si>
    <t>maturity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</si>
</sst>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%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_-* #,##0.000000000_-;\-* #,##0.000000000_-;_-* &quot;-&quot;??_-;_-@_-"/>
    <numFmt numFmtId="179" formatCode="_-* #,##0.0000000000_-;\-* #,##0.0000000000_-;_-* &quot;-&quot;??_-;_-@_-"/>
    <numFmt numFmtId="180" formatCode="_-* #,##0.00000000000_-;\-* #,##0.00000000000_-;_-* &quot;-&quot;??_-;_-@_-"/>
    <numFmt numFmtId="181" formatCode="_-* #,##0.000000000000_-;\-* #,##0.000000000000_-;_-* &quot;-&quot;??_-;_-@_-"/>
    <numFmt numFmtId="182" formatCode="_-* #,##0.0000000000000_-;\-* #,##0.0000000000000_-;_-* &quot;-&quot;??_-;_-@_-"/>
    <numFmt numFmtId="183" formatCode="_-* #,##0.00000000000000_-;\-* #,##0.00000000000000_-;_-* &quot;-&quot;??_-;_-@_-"/>
    <numFmt numFmtId="184" formatCode="_-* #,##0.000000000000000_-;\-* #,##0.000000000000000_-;_-* &quot;-&quot;??_-;_-@_-"/>
    <numFmt numFmtId="185" formatCode="_-* #,##0.0000000000000000_-;\-* #,##0.0000000000000000_-;_-* &quot;-&quot;??_-;_-@_-"/>
    <numFmt numFmtId="186" formatCode="_-* #,##0.00000000000000000_-;\-* #,##0.00000000000000000_-;_-* &quot;-&quot;??_-;_-@_-"/>
    <numFmt numFmtId="187" formatCode="_-* #,##0.000000000000000000_-;\-* #,##0.000000000000000000_-;_-* &quot;-&quot;??_-;_-@_-"/>
    <numFmt numFmtId="188" formatCode="_-* #,##0.0000000000000000000_-;\-* #,##0.0000000000000000000_-;_-* &quot;-&quot;??_-;_-@_-"/>
    <numFmt numFmtId="189" formatCode="_-* #,##0.00000000_-;\-* #,##0.00000000_-;_-* &quot;-&quot;????????_-;_-@_-"/>
    <numFmt numFmtId="190" formatCode="0.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_-* #,##0.0000000_-;\-* #,##0.0000000_-;_-* &quot;-&quot;????????_-;_-@_-"/>
    <numFmt numFmtId="196" formatCode="_-* #,##0.000000_-;\-* #,##0.000000_-;_-* &quot;-&quot;????????_-;_-@_-"/>
    <numFmt numFmtId="197" formatCode="_-* #,##0.00000_-;\-* #,##0.00000_-;_-* &quot;-&quot;????????_-;_-@_-"/>
    <numFmt numFmtId="198" formatCode="_-* #,##0.0000_-;\-* #,##0.0000_-;_-* &quot;-&quot;????????_-;_-@_-"/>
    <numFmt numFmtId="199" formatCode="_-* #,##0.0_-;\-* #,##0.0_-;_-* &quot;-&quot;??_-;_-@_-"/>
    <numFmt numFmtId="200" formatCode="_-* #,##0_-;\-* #,##0_-;_-* &quot;-&quot;??_-;_-@_-"/>
    <numFmt numFmtId="201" formatCode="0.000"/>
    <numFmt numFmtId="202" formatCode="_-* #,##0.00000_-;\-* #,##0.00000_-;_-* &quot;-&quot;?????_-;_-@_-"/>
    <numFmt numFmtId="203" formatCode="0.00000000000000"/>
    <numFmt numFmtId="204" formatCode="0.000%"/>
    <numFmt numFmtId="205" formatCode="0.0000%"/>
    <numFmt numFmtId="206" formatCode="_-* #,##0.0000000000000000_-;\-* #,##0.0000000000000000_-;_-* &quot;-&quot;????????????????_-;_-@_-"/>
    <numFmt numFmtId="207" formatCode="0.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4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0" fontId="0" fillId="33" borderId="0" xfId="59" applyNumberFormat="1" applyFont="1" applyFill="1" applyAlignment="1">
      <alignment/>
    </xf>
    <xf numFmtId="0" fontId="21" fillId="33" borderId="0" xfId="0" applyFont="1" applyFill="1" applyBorder="1" applyAlignment="1">
      <alignment/>
    </xf>
    <xf numFmtId="43" fontId="21" fillId="33" borderId="0" xfId="42" applyFont="1" applyFill="1" applyBorder="1" applyAlignment="1">
      <alignment/>
    </xf>
    <xf numFmtId="177" fontId="21" fillId="33" borderId="0" xfId="42" applyNumberFormat="1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 vertical="top"/>
    </xf>
    <xf numFmtId="43" fontId="21" fillId="33" borderId="0" xfId="42" applyFont="1" applyFill="1" applyBorder="1" applyAlignment="1">
      <alignment vertical="top"/>
    </xf>
    <xf numFmtId="177" fontId="21" fillId="33" borderId="0" xfId="42" applyNumberFormat="1" applyFont="1" applyFill="1" applyBorder="1" applyAlignment="1">
      <alignment vertical="top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" fontId="21" fillId="33" borderId="0" xfId="0" applyNumberFormat="1" applyFont="1" applyFill="1" applyBorder="1" applyAlignment="1">
      <alignment/>
    </xf>
    <xf numFmtId="170" fontId="21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0" fontId="21" fillId="33" borderId="0" xfId="59" applyNumberFormat="1" applyFont="1" applyFill="1" applyBorder="1" applyAlignment="1">
      <alignment/>
    </xf>
    <xf numFmtId="174" fontId="21" fillId="33" borderId="0" xfId="42" applyNumberFormat="1" applyFont="1" applyFill="1" applyBorder="1" applyAlignment="1">
      <alignment/>
    </xf>
    <xf numFmtId="174" fontId="21" fillId="33" borderId="0" xfId="42" applyNumberFormat="1" applyFont="1" applyFill="1" applyBorder="1" applyAlignment="1" quotePrefix="1">
      <alignment/>
    </xf>
    <xf numFmtId="43" fontId="21" fillId="33" borderId="0" xfId="0" applyNumberFormat="1" applyFont="1" applyFill="1" applyBorder="1" applyAlignment="1">
      <alignment/>
    </xf>
    <xf numFmtId="0" fontId="21" fillId="33" borderId="0" xfId="59" applyNumberFormat="1" applyFont="1" applyFill="1" applyBorder="1" applyAlignment="1">
      <alignment/>
    </xf>
    <xf numFmtId="9" fontId="21" fillId="33" borderId="0" xfId="59" applyFont="1" applyFill="1" applyBorder="1" applyAlignment="1">
      <alignment/>
    </xf>
    <xf numFmtId="176" fontId="21" fillId="33" borderId="0" xfId="0" applyNumberFormat="1" applyFont="1" applyFill="1" applyBorder="1" applyAlignment="1">
      <alignment/>
    </xf>
    <xf numFmtId="43" fontId="21" fillId="33" borderId="0" xfId="0" applyNumberFormat="1" applyFont="1" applyFill="1" applyBorder="1" applyAlignment="1">
      <alignment horizontal="center"/>
    </xf>
    <xf numFmtId="0" fontId="21" fillId="33" borderId="0" xfId="52" applyFont="1" applyFill="1" applyBorder="1" applyAlignment="1">
      <alignment/>
    </xf>
    <xf numFmtId="177" fontId="21" fillId="33" borderId="0" xfId="52" applyNumberFormat="1" applyFont="1" applyFill="1" applyBorder="1" applyAlignment="1">
      <alignment/>
    </xf>
    <xf numFmtId="0" fontId="21" fillId="33" borderId="0" xfId="0" applyFont="1" applyFill="1" applyBorder="1" applyAlignment="1">
      <alignment horizontal="right"/>
    </xf>
    <xf numFmtId="43" fontId="21" fillId="33" borderId="0" xfId="42" applyFont="1" applyFill="1" applyBorder="1" applyAlignment="1">
      <alignment horizontal="right"/>
    </xf>
    <xf numFmtId="10" fontId="0" fillId="33" borderId="0" xfId="59" applyNumberFormat="1" applyFont="1" applyFill="1" applyBorder="1" applyAlignment="1">
      <alignment/>
    </xf>
    <xf numFmtId="11" fontId="0" fillId="33" borderId="0" xfId="0" applyNumberFormat="1" applyFill="1" applyAlignment="1">
      <alignment/>
    </xf>
    <xf numFmtId="0" fontId="21" fillId="33" borderId="11" xfId="0" applyFont="1" applyFill="1" applyBorder="1" applyAlignment="1">
      <alignment/>
    </xf>
    <xf numFmtId="174" fontId="21" fillId="33" borderId="11" xfId="42" applyNumberFormat="1" applyFont="1" applyFill="1" applyBorder="1" applyAlignment="1">
      <alignment/>
    </xf>
    <xf numFmtId="174" fontId="21" fillId="33" borderId="11" xfId="42" applyNumberFormat="1" applyFont="1" applyFill="1" applyBorder="1" applyAlignment="1" quotePrefix="1">
      <alignment/>
    </xf>
    <xf numFmtId="43" fontId="21" fillId="33" borderId="11" xfId="42" applyFont="1" applyFill="1" applyBorder="1" applyAlignment="1">
      <alignment/>
    </xf>
    <xf numFmtId="43" fontId="21" fillId="33" borderId="11" xfId="0" applyNumberFormat="1" applyFont="1" applyFill="1" applyBorder="1" applyAlignment="1">
      <alignment/>
    </xf>
    <xf numFmtId="174" fontId="21" fillId="33" borderId="0" xfId="0" applyNumberFormat="1" applyFont="1" applyFill="1" applyBorder="1" applyAlignment="1">
      <alignment vertical="top"/>
    </xf>
    <xf numFmtId="9" fontId="21" fillId="33" borderId="11" xfId="59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e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zoomScalePageLayoutView="0" workbookViewId="0" topLeftCell="A4">
      <selection activeCell="K199" sqref="K199"/>
    </sheetView>
  </sheetViews>
  <sheetFormatPr defaultColWidth="9.140625" defaultRowHeight="15"/>
  <cols>
    <col min="1" max="1" width="10.140625" style="2" bestFit="1" customWidth="1"/>
    <col min="2" max="2" width="9.7109375" style="2" bestFit="1" customWidth="1"/>
    <col min="3" max="8" width="9.140625" style="2" customWidth="1"/>
    <col min="9" max="9" width="14.140625" style="2" bestFit="1" customWidth="1"/>
    <col min="10" max="10" width="12.7109375" style="2" bestFit="1" customWidth="1"/>
    <col min="11" max="16384" width="9.140625" style="2" customWidth="1"/>
  </cols>
  <sheetData>
    <row r="1" spans="2:6" ht="15">
      <c r="B1" s="2" t="s">
        <v>11</v>
      </c>
      <c r="C1" s="2" t="s">
        <v>18</v>
      </c>
      <c r="D1" s="2" t="s">
        <v>19</v>
      </c>
      <c r="E1" s="2" t="s">
        <v>20</v>
      </c>
      <c r="F1" s="2" t="s">
        <v>21</v>
      </c>
    </row>
    <row r="2" spans="1:14" ht="15">
      <c r="A2" s="2" t="s">
        <v>23</v>
      </c>
      <c r="B2" s="2">
        <f>+O4</f>
        <v>-8.448299</v>
      </c>
      <c r="C2" s="2">
        <f>+O5</f>
        <v>-2.447493</v>
      </c>
      <c r="D2" s="2">
        <f>+O6</f>
        <v>0.01233</v>
      </c>
      <c r="E2" s="2">
        <f>+O7</f>
        <v>-0.128378</v>
      </c>
      <c r="F2" s="2">
        <f>+O8</f>
        <v>9.668063</v>
      </c>
      <c r="N2" s="2" t="s">
        <v>27</v>
      </c>
    </row>
    <row r="3" ht="15">
      <c r="N3" s="2" t="s">
        <v>28</v>
      </c>
    </row>
    <row r="4" spans="1:19" ht="15">
      <c r="A4" s="3" t="s">
        <v>25</v>
      </c>
      <c r="B4" s="3" t="s">
        <v>11</v>
      </c>
      <c r="C4" s="3" t="s">
        <v>18</v>
      </c>
      <c r="D4" s="3" t="s">
        <v>22</v>
      </c>
      <c r="E4" s="3" t="s">
        <v>20</v>
      </c>
      <c r="F4" s="3" t="s">
        <v>21</v>
      </c>
      <c r="G4" s="3" t="s">
        <v>17</v>
      </c>
      <c r="H4" s="3" t="s">
        <v>15</v>
      </c>
      <c r="I4" s="3" t="s">
        <v>32</v>
      </c>
      <c r="J4" s="3" t="s">
        <v>31</v>
      </c>
      <c r="K4" s="3" t="s">
        <v>33</v>
      </c>
      <c r="N4" s="2" t="s">
        <v>10</v>
      </c>
      <c r="O4" s="2">
        <v>-8.448299</v>
      </c>
      <c r="P4" s="2">
        <v>1.240919</v>
      </c>
      <c r="Q4" s="2">
        <v>-6.808</v>
      </c>
      <c r="R4" s="32">
        <v>9.89E-12</v>
      </c>
      <c r="S4" s="2" t="s">
        <v>29</v>
      </c>
    </row>
    <row r="5" spans="1:19" ht="15">
      <c r="A5" s="2">
        <v>1</v>
      </c>
      <c r="B5" s="2">
        <v>1</v>
      </c>
      <c r="C5" s="2">
        <v>1.45</v>
      </c>
      <c r="D5" s="2">
        <v>73</v>
      </c>
      <c r="E5" s="2">
        <v>1.29</v>
      </c>
      <c r="F5" s="2">
        <v>0.803552201</v>
      </c>
      <c r="G5" s="2">
        <f>+B5*$B$2+C5*$C$2+D5*$D$2+E5*$E$2+F5*$F$2</f>
        <v>-3.4938881669433357</v>
      </c>
      <c r="H5" s="4">
        <f>EXP(G5)/(1+EXP(G5))</f>
        <v>0.029486632051946644</v>
      </c>
      <c r="I5" s="2">
        <v>0.34</v>
      </c>
      <c r="J5" s="2">
        <f>+I5+G5</f>
        <v>-3.153888166943336</v>
      </c>
      <c r="K5" s="4">
        <f>EXP(J5)/(1+EXP(J5))</f>
        <v>0.040938346664637776</v>
      </c>
      <c r="N5" s="2" t="s">
        <v>18</v>
      </c>
      <c r="O5" s="2">
        <v>-2.447493</v>
      </c>
      <c r="P5" s="2">
        <v>0.806733</v>
      </c>
      <c r="Q5" s="2">
        <v>-3.034</v>
      </c>
      <c r="R5" s="2">
        <v>0.002415</v>
      </c>
      <c r="S5" s="2" t="s">
        <v>30</v>
      </c>
    </row>
    <row r="6" spans="1:19" ht="15">
      <c r="A6" s="1">
        <f>+A5+1</f>
        <v>2</v>
      </c>
      <c r="B6" s="1">
        <v>1</v>
      </c>
      <c r="C6" s="1">
        <v>1</v>
      </c>
      <c r="D6" s="1">
        <v>15</v>
      </c>
      <c r="E6" s="1">
        <v>10</v>
      </c>
      <c r="F6" s="1">
        <v>0.92249534</v>
      </c>
      <c r="G6" s="1">
        <f aca="true" t="shared" si="0" ref="G6:G69">+B6*$B$2+C6*$C$2+D6*$D$2+E6*$E$2+F6*$F$2</f>
        <v>-3.075878935673579</v>
      </c>
      <c r="H6" s="31">
        <f aca="true" t="shared" si="1" ref="H6:H69">EXP(G6)/(1+EXP(G6))</f>
        <v>0.04411326337449419</v>
      </c>
      <c r="I6" s="2">
        <v>0.34</v>
      </c>
      <c r="J6" s="2">
        <f aca="true" t="shared" si="2" ref="J6:J69">+I6+G6</f>
        <v>-2.735878935673579</v>
      </c>
      <c r="K6" s="4">
        <f aca="true" t="shared" si="3" ref="K6:K69">EXP(J6)/(1+EXP(J6))</f>
        <v>0.060889126541893254</v>
      </c>
      <c r="N6" s="2" t="s">
        <v>22</v>
      </c>
      <c r="O6" s="2">
        <v>0.01233</v>
      </c>
      <c r="P6" s="2">
        <v>0.003527</v>
      </c>
      <c r="Q6" s="2">
        <v>3.496</v>
      </c>
      <c r="R6" s="2">
        <v>0.000473</v>
      </c>
      <c r="S6" s="2" t="s">
        <v>29</v>
      </c>
    </row>
    <row r="7" spans="1:19" ht="15">
      <c r="A7" s="1">
        <f aca="true" t="shared" si="4" ref="A7:A70">+A6+1</f>
        <v>3</v>
      </c>
      <c r="B7" s="1">
        <v>1</v>
      </c>
      <c r="C7" s="1">
        <v>0.9</v>
      </c>
      <c r="D7" s="1">
        <v>141</v>
      </c>
      <c r="E7" s="1">
        <v>9.5</v>
      </c>
      <c r="F7" s="1">
        <v>0.388719216</v>
      </c>
      <c r="G7" s="1">
        <f t="shared" si="0"/>
        <v>-6.373941830401392</v>
      </c>
      <c r="H7" s="31">
        <f t="shared" si="1"/>
        <v>0.001702519951125222</v>
      </c>
      <c r="I7" s="2">
        <v>0.34</v>
      </c>
      <c r="J7" s="2">
        <f t="shared" si="2"/>
        <v>-6.0339418304013925</v>
      </c>
      <c r="K7" s="4">
        <f t="shared" si="3"/>
        <v>0.002390303353147151</v>
      </c>
      <c r="N7" s="2" t="s">
        <v>20</v>
      </c>
      <c r="O7" s="2">
        <v>-0.128378</v>
      </c>
      <c r="P7" s="2">
        <v>0.035866</v>
      </c>
      <c r="Q7" s="2">
        <v>-3.579</v>
      </c>
      <c r="R7" s="2">
        <v>0.000344</v>
      </c>
      <c r="S7" s="2" t="s">
        <v>29</v>
      </c>
    </row>
    <row r="8" spans="1:19" ht="15">
      <c r="A8" s="1">
        <f t="shared" si="4"/>
        <v>4</v>
      </c>
      <c r="B8" s="1">
        <v>1</v>
      </c>
      <c r="C8" s="1">
        <v>0.91</v>
      </c>
      <c r="D8" s="1">
        <v>132</v>
      </c>
      <c r="E8" s="1">
        <v>5.29</v>
      </c>
      <c r="F8" s="1">
        <v>0.627187012</v>
      </c>
      <c r="G8" s="1">
        <f t="shared" si="0"/>
        <v>-3.6633937052022443</v>
      </c>
      <c r="H8" s="31">
        <f t="shared" si="1"/>
        <v>0.02500409388667309</v>
      </c>
      <c r="I8" s="2">
        <v>0.34</v>
      </c>
      <c r="J8" s="2">
        <f t="shared" si="2"/>
        <v>-3.3233937052022444</v>
      </c>
      <c r="K8" s="4">
        <f t="shared" si="3"/>
        <v>0.03477730911781366</v>
      </c>
      <c r="N8" s="2" t="s">
        <v>21</v>
      </c>
      <c r="O8" s="2">
        <v>9.668063</v>
      </c>
      <c r="P8" s="2">
        <v>1.354553</v>
      </c>
      <c r="Q8" s="2">
        <v>7.137</v>
      </c>
      <c r="R8" s="32">
        <v>9.51E-13</v>
      </c>
      <c r="S8" s="2" t="s">
        <v>29</v>
      </c>
    </row>
    <row r="9" spans="1:11" ht="15">
      <c r="A9" s="1">
        <f t="shared" si="4"/>
        <v>5</v>
      </c>
      <c r="B9" s="1">
        <v>1</v>
      </c>
      <c r="C9" s="1">
        <v>0.86</v>
      </c>
      <c r="D9" s="1">
        <v>121</v>
      </c>
      <c r="E9" s="1">
        <v>3.85</v>
      </c>
      <c r="F9" s="1">
        <v>0.657876217</v>
      </c>
      <c r="G9" s="1">
        <f t="shared" si="0"/>
        <v>-3.1950795678423303</v>
      </c>
      <c r="H9" s="31">
        <f t="shared" si="1"/>
        <v>0.03935130780315738</v>
      </c>
      <c r="I9" s="2">
        <v>0.34</v>
      </c>
      <c r="J9" s="2">
        <f t="shared" si="2"/>
        <v>-2.8550795678423304</v>
      </c>
      <c r="K9" s="4">
        <f t="shared" si="3"/>
        <v>0.05441934105953166</v>
      </c>
    </row>
    <row r="10" spans="1:11" ht="15">
      <c r="A10" s="1">
        <f t="shared" si="4"/>
        <v>6</v>
      </c>
      <c r="B10" s="1">
        <v>1</v>
      </c>
      <c r="C10" s="1">
        <v>0.69</v>
      </c>
      <c r="D10" s="1">
        <v>117</v>
      </c>
      <c r="E10" s="1">
        <v>9</v>
      </c>
      <c r="F10" s="1">
        <v>0.830567991</v>
      </c>
      <c r="G10" s="1">
        <f t="shared" si="0"/>
        <v>-1.8198775072285667</v>
      </c>
      <c r="H10" s="31">
        <f t="shared" si="1"/>
        <v>0.1394485717717936</v>
      </c>
      <c r="I10" s="2">
        <v>0.34</v>
      </c>
      <c r="J10" s="2">
        <f t="shared" si="2"/>
        <v>-1.4798775072285666</v>
      </c>
      <c r="K10" s="4">
        <f t="shared" si="3"/>
        <v>0.18544592181528682</v>
      </c>
    </row>
    <row r="11" spans="1:11" ht="15">
      <c r="A11" s="1">
        <f t="shared" si="4"/>
        <v>7</v>
      </c>
      <c r="B11" s="1">
        <v>1</v>
      </c>
      <c r="C11" s="1">
        <v>1.03</v>
      </c>
      <c r="D11" s="1">
        <v>181</v>
      </c>
      <c r="E11" s="1">
        <v>3.72</v>
      </c>
      <c r="F11" s="1">
        <v>0.589948442</v>
      </c>
      <c r="G11" s="1">
        <f t="shared" si="0"/>
        <v>-3.5113942459921548</v>
      </c>
      <c r="H11" s="31">
        <f t="shared" si="1"/>
        <v>0.028989762924439583</v>
      </c>
      <c r="I11" s="2">
        <v>0.34</v>
      </c>
      <c r="J11" s="2">
        <f t="shared" si="2"/>
        <v>-3.171394245992155</v>
      </c>
      <c r="K11" s="4">
        <f t="shared" si="3"/>
        <v>0.040256512895093875</v>
      </c>
    </row>
    <row r="12" spans="1:11" ht="15">
      <c r="A12" s="1">
        <f t="shared" si="4"/>
        <v>8</v>
      </c>
      <c r="B12" s="1">
        <v>1</v>
      </c>
      <c r="C12" s="1">
        <v>0.6</v>
      </c>
      <c r="D12" s="1">
        <v>93</v>
      </c>
      <c r="E12" s="1">
        <v>2.72</v>
      </c>
      <c r="F12" s="1">
        <v>0.428817068</v>
      </c>
      <c r="G12" s="1">
        <f t="shared" si="0"/>
        <v>-4.973462531100717</v>
      </c>
      <c r="H12" s="31">
        <f t="shared" si="1"/>
        <v>0.006871603097935772</v>
      </c>
      <c r="I12" s="2">
        <v>0.34</v>
      </c>
      <c r="J12" s="2">
        <f t="shared" si="2"/>
        <v>-4.633462531100717</v>
      </c>
      <c r="K12" s="4">
        <f t="shared" si="3"/>
        <v>0.00962745248985099</v>
      </c>
    </row>
    <row r="13" spans="1:11" ht="15">
      <c r="A13" s="1">
        <f t="shared" si="4"/>
        <v>9</v>
      </c>
      <c r="B13" s="1">
        <v>1</v>
      </c>
      <c r="C13" s="1">
        <v>1.04</v>
      </c>
      <c r="D13" s="1">
        <v>198</v>
      </c>
      <c r="E13" s="1">
        <v>6.76</v>
      </c>
      <c r="F13" s="1">
        <v>0.637629317</v>
      </c>
      <c r="G13" s="1">
        <f t="shared" si="0"/>
        <v>-3.255546592597029</v>
      </c>
      <c r="H13" s="31">
        <f t="shared" si="1"/>
        <v>0.03712808903294403</v>
      </c>
      <c r="I13" s="2">
        <v>0.34</v>
      </c>
      <c r="J13" s="2">
        <f t="shared" si="2"/>
        <v>-2.915546592597029</v>
      </c>
      <c r="K13" s="4">
        <f t="shared" si="3"/>
        <v>0.051390368624049776</v>
      </c>
    </row>
    <row r="14" spans="1:11" ht="15">
      <c r="A14" s="1">
        <f t="shared" si="4"/>
        <v>10</v>
      </c>
      <c r="B14" s="1">
        <v>1</v>
      </c>
      <c r="C14" s="1">
        <v>0.78</v>
      </c>
      <c r="D14" s="1">
        <v>145</v>
      </c>
      <c r="E14" s="1">
        <v>6.03</v>
      </c>
      <c r="F14" s="1">
        <v>0.579890109</v>
      </c>
      <c r="G14" s="1">
        <f t="shared" si="0"/>
        <v>-3.7371987731111327</v>
      </c>
      <c r="H14" s="31">
        <f t="shared" si="1"/>
        <v>0.023266511593793556</v>
      </c>
      <c r="I14" s="2">
        <v>0.34</v>
      </c>
      <c r="J14" s="2">
        <f t="shared" si="2"/>
        <v>-3.397198773111133</v>
      </c>
      <c r="K14" s="4">
        <f t="shared" si="3"/>
        <v>0.032383124741377355</v>
      </c>
    </row>
    <row r="15" spans="1:11" ht="15">
      <c r="A15" s="1">
        <f t="shared" si="4"/>
        <v>11</v>
      </c>
      <c r="B15" s="1">
        <v>1</v>
      </c>
      <c r="C15" s="1">
        <v>1.07</v>
      </c>
      <c r="D15" s="1">
        <v>174</v>
      </c>
      <c r="E15" s="1">
        <v>5.7</v>
      </c>
      <c r="F15" s="1">
        <v>0.382626149</v>
      </c>
      <c r="G15" s="1">
        <f t="shared" si="0"/>
        <v>-5.954197396020615</v>
      </c>
      <c r="H15" s="31">
        <f t="shared" si="1"/>
        <v>0.0025882094854233813</v>
      </c>
      <c r="I15" s="2">
        <v>0.34</v>
      </c>
      <c r="J15" s="2">
        <f t="shared" si="2"/>
        <v>-5.614197396020615</v>
      </c>
      <c r="K15" s="4">
        <f t="shared" si="3"/>
        <v>0.0036324915053217756</v>
      </c>
    </row>
    <row r="16" spans="1:11" ht="15">
      <c r="A16" s="1">
        <f t="shared" si="4"/>
        <v>12</v>
      </c>
      <c r="B16" s="1">
        <v>1</v>
      </c>
      <c r="C16" s="1">
        <v>0.5</v>
      </c>
      <c r="D16" s="1">
        <v>102</v>
      </c>
      <c r="E16" s="1">
        <v>2.13</v>
      </c>
      <c r="F16" s="1">
        <v>0.503895016</v>
      </c>
      <c r="G16" s="1">
        <f t="shared" si="0"/>
        <v>-3.8161418799259934</v>
      </c>
      <c r="H16" s="31">
        <f t="shared" si="1"/>
        <v>0.02153844792006371</v>
      </c>
      <c r="I16" s="2">
        <v>0.34</v>
      </c>
      <c r="J16" s="2">
        <f t="shared" si="2"/>
        <v>-3.4761418799259935</v>
      </c>
      <c r="K16" s="4">
        <f t="shared" si="3"/>
        <v>0.02999874319387257</v>
      </c>
    </row>
    <row r="17" spans="1:11" ht="15">
      <c r="A17" s="1">
        <f t="shared" si="4"/>
        <v>13</v>
      </c>
      <c r="B17" s="1">
        <v>1</v>
      </c>
      <c r="C17" s="1">
        <v>0.95</v>
      </c>
      <c r="D17" s="1">
        <v>91</v>
      </c>
      <c r="E17" s="1">
        <v>13.9</v>
      </c>
      <c r="F17" s="1">
        <v>0.207344131</v>
      </c>
      <c r="G17" s="1">
        <f t="shared" si="0"/>
        <v>-9.431225428811747</v>
      </c>
      <c r="H17" s="31">
        <f t="shared" si="1"/>
        <v>8.017445528519403E-05</v>
      </c>
      <c r="I17" s="2">
        <v>0.34</v>
      </c>
      <c r="J17" s="2">
        <f t="shared" si="2"/>
        <v>-9.091225428811747</v>
      </c>
      <c r="K17" s="4">
        <f t="shared" si="3"/>
        <v>0.00011263725084572845</v>
      </c>
    </row>
    <row r="18" spans="1:11" ht="15">
      <c r="A18" s="1">
        <f t="shared" si="4"/>
        <v>14</v>
      </c>
      <c r="B18" s="1">
        <v>1</v>
      </c>
      <c r="C18" s="1">
        <v>1.37</v>
      </c>
      <c r="D18" s="1">
        <v>152</v>
      </c>
      <c r="E18" s="1">
        <v>30.74</v>
      </c>
      <c r="F18" s="1">
        <v>0.730172923</v>
      </c>
      <c r="G18" s="1">
        <f t="shared" si="0"/>
        <v>-6.814186309541851</v>
      </c>
      <c r="H18" s="31">
        <f t="shared" si="1"/>
        <v>0.0010968818641433323</v>
      </c>
      <c r="I18" s="2">
        <v>0.34</v>
      </c>
      <c r="J18" s="2">
        <f t="shared" si="2"/>
        <v>-6.474186309541851</v>
      </c>
      <c r="K18" s="4">
        <f t="shared" si="3"/>
        <v>0.001540377327870962</v>
      </c>
    </row>
    <row r="19" spans="1:11" ht="15">
      <c r="A19" s="1">
        <f t="shared" si="4"/>
        <v>15</v>
      </c>
      <c r="B19" s="1">
        <v>1</v>
      </c>
      <c r="C19" s="1">
        <v>1.04</v>
      </c>
      <c r="D19" s="1">
        <v>166</v>
      </c>
      <c r="E19" s="1">
        <v>6.43</v>
      </c>
      <c r="F19" s="1">
        <v>0.390489685</v>
      </c>
      <c r="G19" s="1">
        <f t="shared" si="0"/>
        <v>-5.997103384569845</v>
      </c>
      <c r="H19" s="31">
        <f t="shared" si="1"/>
        <v>0.0024797779916622353</v>
      </c>
      <c r="I19" s="2">
        <v>0.34</v>
      </c>
      <c r="J19" s="2">
        <f t="shared" si="2"/>
        <v>-5.6571033845698455</v>
      </c>
      <c r="K19" s="4">
        <f t="shared" si="3"/>
        <v>0.003480463102652466</v>
      </c>
    </row>
    <row r="20" spans="1:11" ht="15">
      <c r="A20" s="1">
        <f t="shared" si="4"/>
        <v>16</v>
      </c>
      <c r="B20" s="1">
        <v>1</v>
      </c>
      <c r="C20" s="1">
        <v>1.5</v>
      </c>
      <c r="D20" s="1">
        <v>98</v>
      </c>
      <c r="E20" s="1">
        <v>1.73</v>
      </c>
      <c r="F20" s="1">
        <v>1.0766</v>
      </c>
      <c r="G20" s="1">
        <f t="shared" si="0"/>
        <v>-0.7246558142000019</v>
      </c>
      <c r="H20" s="31">
        <f t="shared" si="1"/>
        <v>0.3263685660024208</v>
      </c>
      <c r="I20" s="2">
        <v>0.34</v>
      </c>
      <c r="J20" s="2">
        <f t="shared" si="2"/>
        <v>-0.3846558142000019</v>
      </c>
      <c r="K20" s="4">
        <f t="shared" si="3"/>
        <v>0.40500446388636985</v>
      </c>
    </row>
    <row r="21" spans="1:11" ht="15">
      <c r="A21" s="1">
        <f t="shared" si="4"/>
        <v>17</v>
      </c>
      <c r="B21" s="1">
        <v>1</v>
      </c>
      <c r="C21" s="1">
        <v>1.48</v>
      </c>
      <c r="D21" s="1">
        <v>107</v>
      </c>
      <c r="E21" s="1">
        <v>34.39</v>
      </c>
      <c r="F21" s="1">
        <v>0.190747509</v>
      </c>
      <c r="G21" s="1">
        <f t="shared" si="0"/>
        <v>-13.322039125894932</v>
      </c>
      <c r="H21" s="31">
        <f t="shared" si="1"/>
        <v>1.6379898585956135E-06</v>
      </c>
      <c r="I21" s="2">
        <v>0.34</v>
      </c>
      <c r="J21" s="2">
        <f t="shared" si="2"/>
        <v>-12.982039125894932</v>
      </c>
      <c r="K21" s="4">
        <f t="shared" si="3"/>
        <v>2.3012883787568196E-06</v>
      </c>
    </row>
    <row r="22" spans="1:11" ht="15">
      <c r="A22" s="1">
        <f t="shared" si="4"/>
        <v>18</v>
      </c>
      <c r="B22" s="1">
        <v>1</v>
      </c>
      <c r="C22" s="1">
        <v>1.1</v>
      </c>
      <c r="D22" s="1">
        <v>144</v>
      </c>
      <c r="E22" s="1">
        <v>11.94</v>
      </c>
      <c r="F22" s="1">
        <v>0.354026079</v>
      </c>
      <c r="G22" s="1">
        <f t="shared" si="0"/>
        <v>-7.475108184585023</v>
      </c>
      <c r="H22" s="31">
        <f t="shared" si="1"/>
        <v>0.00056670308652877</v>
      </c>
      <c r="I22" s="2">
        <v>0.34</v>
      </c>
      <c r="J22" s="2">
        <f t="shared" si="2"/>
        <v>-7.1351081845850235</v>
      </c>
      <c r="K22" s="4">
        <f t="shared" si="3"/>
        <v>0.0007960054646301303</v>
      </c>
    </row>
    <row r="23" spans="1:11" ht="15">
      <c r="A23" s="1">
        <f t="shared" si="4"/>
        <v>19</v>
      </c>
      <c r="B23" s="1">
        <v>1</v>
      </c>
      <c r="C23" s="1">
        <v>0.23</v>
      </c>
      <c r="D23" s="1">
        <v>54</v>
      </c>
      <c r="E23" s="1">
        <v>6.23</v>
      </c>
      <c r="F23" s="1">
        <v>0.800790529</v>
      </c>
      <c r="G23" s="1">
        <f t="shared" si="0"/>
        <v>-1.4031040458246729</v>
      </c>
      <c r="H23" s="31">
        <f t="shared" si="1"/>
        <v>0.1973240082322174</v>
      </c>
      <c r="I23" s="2">
        <v>0.34</v>
      </c>
      <c r="J23" s="2">
        <f t="shared" si="2"/>
        <v>-1.0631040458246728</v>
      </c>
      <c r="K23" s="4">
        <f t="shared" si="3"/>
        <v>0.2567167145078697</v>
      </c>
    </row>
    <row r="24" spans="1:11" ht="15">
      <c r="A24" s="1">
        <f t="shared" si="4"/>
        <v>20</v>
      </c>
      <c r="B24" s="1">
        <v>1</v>
      </c>
      <c r="C24" s="1">
        <v>0.22</v>
      </c>
      <c r="D24" s="1">
        <v>40</v>
      </c>
      <c r="E24" s="1">
        <v>1.1</v>
      </c>
      <c r="F24" s="1">
        <v>0.508331345</v>
      </c>
      <c r="G24" s="1">
        <f t="shared" si="0"/>
        <v>-3.7201837916652645</v>
      </c>
      <c r="H24" s="31">
        <f t="shared" si="1"/>
        <v>0.023656332800875642</v>
      </c>
      <c r="I24" s="2">
        <v>0.34</v>
      </c>
      <c r="J24" s="2">
        <f t="shared" si="2"/>
        <v>-3.3801837916652646</v>
      </c>
      <c r="K24" s="4">
        <f t="shared" si="3"/>
        <v>0.03292054296083782</v>
      </c>
    </row>
    <row r="25" spans="1:11" ht="15">
      <c r="A25" s="1">
        <f t="shared" si="4"/>
        <v>21</v>
      </c>
      <c r="B25" s="1">
        <v>1</v>
      </c>
      <c r="C25" s="1">
        <v>1</v>
      </c>
      <c r="D25" s="1">
        <v>135</v>
      </c>
      <c r="E25" s="1">
        <v>3.68</v>
      </c>
      <c r="F25" s="1">
        <v>0.805490307</v>
      </c>
      <c r="G25" s="1">
        <f t="shared" si="0"/>
        <v>-1.9161420060346588</v>
      </c>
      <c r="H25" s="31">
        <f t="shared" si="1"/>
        <v>0.1282924007648167</v>
      </c>
      <c r="I25" s="2">
        <v>0.34</v>
      </c>
      <c r="J25" s="2">
        <f t="shared" si="2"/>
        <v>-1.5761420060346587</v>
      </c>
      <c r="K25" s="4">
        <f t="shared" si="3"/>
        <v>0.17134256219740118</v>
      </c>
    </row>
    <row r="26" spans="1:11" ht="15">
      <c r="A26" s="1">
        <f t="shared" si="4"/>
        <v>22</v>
      </c>
      <c r="B26" s="1">
        <v>1</v>
      </c>
      <c r="C26" s="1">
        <v>1.16</v>
      </c>
      <c r="D26" s="1">
        <v>16</v>
      </c>
      <c r="E26" s="1">
        <v>1.22</v>
      </c>
      <c r="F26" s="1">
        <v>0.779360955</v>
      </c>
      <c r="G26" s="1">
        <f t="shared" si="0"/>
        <v>-3.7118212273198363</v>
      </c>
      <c r="H26" s="31">
        <f t="shared" si="1"/>
        <v>0.023850251868125446</v>
      </c>
      <c r="I26" s="2">
        <v>0.34</v>
      </c>
      <c r="J26" s="2">
        <f t="shared" si="2"/>
        <v>-3.3718212273198365</v>
      </c>
      <c r="K26" s="4">
        <f t="shared" si="3"/>
        <v>0.03318782252045693</v>
      </c>
    </row>
    <row r="27" spans="1:11" ht="15">
      <c r="A27" s="1">
        <f t="shared" si="4"/>
        <v>23</v>
      </c>
      <c r="B27" s="1">
        <v>1</v>
      </c>
      <c r="C27" s="1">
        <v>1.15</v>
      </c>
      <c r="D27" s="1">
        <v>34</v>
      </c>
      <c r="E27" s="1">
        <v>10.02</v>
      </c>
      <c r="F27" s="1">
        <v>0.84092631</v>
      </c>
      <c r="G27" s="1">
        <f t="shared" si="0"/>
        <v>-3.9999149665624714</v>
      </c>
      <c r="H27" s="31">
        <f t="shared" si="1"/>
        <v>0.017987711944278208</v>
      </c>
      <c r="I27" s="2">
        <v>0.34</v>
      </c>
      <c r="J27" s="2">
        <f t="shared" si="2"/>
        <v>-3.6599149665624715</v>
      </c>
      <c r="K27" s="4">
        <f t="shared" si="3"/>
        <v>0.025089041951821073</v>
      </c>
    </row>
    <row r="28" spans="1:11" ht="15">
      <c r="A28" s="1">
        <f t="shared" si="4"/>
        <v>24</v>
      </c>
      <c r="B28" s="1">
        <v>1</v>
      </c>
      <c r="C28" s="1">
        <v>0.69</v>
      </c>
      <c r="D28" s="1">
        <v>101</v>
      </c>
      <c r="E28" s="1">
        <v>5.18</v>
      </c>
      <c r="F28" s="1">
        <v>0.412539062</v>
      </c>
      <c r="G28" s="1">
        <f t="shared" si="0"/>
        <v>-5.568283568623095</v>
      </c>
      <c r="H28" s="31">
        <f t="shared" si="1"/>
        <v>0.0038025121873799246</v>
      </c>
      <c r="I28" s="2">
        <v>0.34</v>
      </c>
      <c r="J28" s="2">
        <f t="shared" si="2"/>
        <v>-5.2282835686230955</v>
      </c>
      <c r="K28" s="4">
        <f t="shared" si="3"/>
        <v>0.005334116765946406</v>
      </c>
    </row>
    <row r="29" spans="1:11" ht="15">
      <c r="A29" s="1">
        <f t="shared" si="4"/>
        <v>25</v>
      </c>
      <c r="B29" s="1">
        <v>1</v>
      </c>
      <c r="C29" s="1">
        <v>1.41</v>
      </c>
      <c r="D29" s="1">
        <v>124</v>
      </c>
      <c r="E29" s="1">
        <v>5.1</v>
      </c>
      <c r="F29" s="1">
        <v>0.772620969</v>
      </c>
      <c r="G29" s="1">
        <f t="shared" si="0"/>
        <v>-3.5553237265869537</v>
      </c>
      <c r="H29" s="31">
        <f t="shared" si="1"/>
        <v>0.02777843497791182</v>
      </c>
      <c r="I29" s="2">
        <v>0.34</v>
      </c>
      <c r="J29" s="2">
        <f t="shared" si="2"/>
        <v>-3.215323726586954</v>
      </c>
      <c r="K29" s="4">
        <f t="shared" si="3"/>
        <v>0.038593118621053316</v>
      </c>
    </row>
    <row r="30" spans="1:11" ht="15">
      <c r="A30" s="1">
        <f t="shared" si="4"/>
        <v>26</v>
      </c>
      <c r="B30" s="1">
        <v>1</v>
      </c>
      <c r="C30" s="1">
        <v>0.95</v>
      </c>
      <c r="D30" s="1">
        <v>135</v>
      </c>
      <c r="E30" s="1">
        <v>6.45</v>
      </c>
      <c r="F30" s="1">
        <v>0.664267605</v>
      </c>
      <c r="G30" s="1">
        <f t="shared" si="0"/>
        <v>-3.5147243960008856</v>
      </c>
      <c r="H30" s="31">
        <f t="shared" si="1"/>
        <v>0.02889616823742697</v>
      </c>
      <c r="I30" s="2">
        <v>0.34</v>
      </c>
      <c r="J30" s="2">
        <f t="shared" si="2"/>
        <v>-3.1747243960008857</v>
      </c>
      <c r="K30" s="4">
        <f t="shared" si="3"/>
        <v>0.04012804626859952</v>
      </c>
    </row>
    <row r="31" spans="1:11" ht="15">
      <c r="A31" s="1">
        <f t="shared" si="4"/>
        <v>27</v>
      </c>
      <c r="B31" s="1">
        <v>1</v>
      </c>
      <c r="C31" s="1">
        <v>0.98</v>
      </c>
      <c r="D31" s="1">
        <v>172</v>
      </c>
      <c r="E31" s="1">
        <v>2.97</v>
      </c>
      <c r="F31" s="1">
        <v>0.366416558</v>
      </c>
      <c r="G31" s="1">
        <f t="shared" si="0"/>
        <v>-5.564826433012845</v>
      </c>
      <c r="H31" s="31">
        <f t="shared" si="1"/>
        <v>0.003815630490966549</v>
      </c>
      <c r="I31" s="2">
        <v>0.34</v>
      </c>
      <c r="J31" s="2">
        <f t="shared" si="2"/>
        <v>-5.224826433012845</v>
      </c>
      <c r="K31" s="4">
        <f t="shared" si="3"/>
        <v>0.0053524905690107896</v>
      </c>
    </row>
    <row r="32" spans="1:11" ht="15">
      <c r="A32" s="1">
        <f t="shared" si="4"/>
        <v>28</v>
      </c>
      <c r="B32" s="1">
        <v>1</v>
      </c>
      <c r="C32" s="1">
        <v>1.15</v>
      </c>
      <c r="D32" s="1">
        <v>34</v>
      </c>
      <c r="E32" s="1">
        <v>10.1</v>
      </c>
      <c r="F32" s="1">
        <v>0.919588571</v>
      </c>
      <c r="G32" s="1">
        <f t="shared" si="0"/>
        <v>-3.249673511492027</v>
      </c>
      <c r="H32" s="31">
        <f t="shared" si="1"/>
        <v>0.037338621020939246</v>
      </c>
      <c r="I32" s="2">
        <v>0.34</v>
      </c>
      <c r="J32" s="2">
        <f t="shared" si="2"/>
        <v>-2.909673511492027</v>
      </c>
      <c r="K32" s="4">
        <f t="shared" si="3"/>
        <v>0.05167743330619291</v>
      </c>
    </row>
    <row r="33" spans="1:11" ht="15">
      <c r="A33" s="1">
        <f t="shared" si="4"/>
        <v>29</v>
      </c>
      <c r="B33" s="1">
        <v>1</v>
      </c>
      <c r="C33" s="1">
        <v>0.68</v>
      </c>
      <c r="D33" s="1">
        <v>134</v>
      </c>
      <c r="E33" s="1">
        <v>2.6</v>
      </c>
      <c r="F33" s="1">
        <v>0.742910918</v>
      </c>
      <c r="G33" s="1">
        <f t="shared" si="0"/>
        <v>-1.6116474813881663</v>
      </c>
      <c r="H33" s="31">
        <f t="shared" si="1"/>
        <v>0.16636000807557777</v>
      </c>
      <c r="I33" s="2">
        <v>0.34</v>
      </c>
      <c r="J33" s="2">
        <f t="shared" si="2"/>
        <v>-1.2716474813881662</v>
      </c>
      <c r="K33" s="4">
        <f t="shared" si="3"/>
        <v>0.2189753608856596</v>
      </c>
    </row>
    <row r="34" spans="1:11" ht="15">
      <c r="A34" s="1">
        <f t="shared" si="4"/>
        <v>30</v>
      </c>
      <c r="B34" s="1">
        <v>1</v>
      </c>
      <c r="C34" s="1">
        <v>1.5</v>
      </c>
      <c r="D34" s="1">
        <v>94</v>
      </c>
      <c r="E34" s="1">
        <v>3.48</v>
      </c>
      <c r="F34" s="1">
        <v>0.295630818</v>
      </c>
      <c r="G34" s="1">
        <f t="shared" si="0"/>
        <v>-8.549096566834468</v>
      </c>
      <c r="H34" s="31">
        <f t="shared" si="1"/>
        <v>0.00019368251344576524</v>
      </c>
      <c r="I34" s="2">
        <v>0.34</v>
      </c>
      <c r="J34" s="2">
        <f t="shared" si="2"/>
        <v>-8.209096566834468</v>
      </c>
      <c r="K34" s="4">
        <f t="shared" si="3"/>
        <v>0.00027209244004507295</v>
      </c>
    </row>
    <row r="35" spans="1:11" ht="15">
      <c r="A35" s="1">
        <f t="shared" si="4"/>
        <v>31</v>
      </c>
      <c r="B35" s="1">
        <v>1</v>
      </c>
      <c r="C35" s="1">
        <v>0.68</v>
      </c>
      <c r="D35" s="1">
        <v>90</v>
      </c>
      <c r="E35" s="1">
        <v>8.63</v>
      </c>
      <c r="F35" s="1">
        <v>0.747331615</v>
      </c>
      <c r="G35" s="1">
        <f t="shared" si="0"/>
        <v>-2.8855472442882553</v>
      </c>
      <c r="H35" s="31">
        <f t="shared" si="1"/>
        <v>0.052872656270607575</v>
      </c>
      <c r="I35" s="2">
        <v>0.34</v>
      </c>
      <c r="J35" s="2">
        <f t="shared" si="2"/>
        <v>-2.5455472442882554</v>
      </c>
      <c r="K35" s="4">
        <f t="shared" si="3"/>
        <v>0.07272619556850854</v>
      </c>
    </row>
    <row r="36" spans="1:11" ht="15">
      <c r="A36" s="1">
        <f t="shared" si="4"/>
        <v>32</v>
      </c>
      <c r="B36" s="1">
        <v>1</v>
      </c>
      <c r="C36" s="1">
        <v>0.85</v>
      </c>
      <c r="D36" s="1">
        <v>97</v>
      </c>
      <c r="E36" s="1">
        <v>3.78</v>
      </c>
      <c r="F36" s="1">
        <v>0.541116722</v>
      </c>
      <c r="G36" s="1">
        <f t="shared" si="0"/>
        <v>-4.586376331350515</v>
      </c>
      <c r="H36" s="31">
        <f t="shared" si="1"/>
        <v>0.010086932730135341</v>
      </c>
      <c r="I36" s="2">
        <v>0.34</v>
      </c>
      <c r="J36" s="2">
        <f t="shared" si="2"/>
        <v>-4.246376331350515</v>
      </c>
      <c r="K36" s="4">
        <f t="shared" si="3"/>
        <v>0.014113960834467898</v>
      </c>
    </row>
    <row r="37" spans="1:11" ht="15">
      <c r="A37" s="1">
        <f t="shared" si="4"/>
        <v>33</v>
      </c>
      <c r="B37" s="1">
        <v>1</v>
      </c>
      <c r="C37" s="1">
        <v>0.76</v>
      </c>
      <c r="D37" s="1">
        <v>111</v>
      </c>
      <c r="E37" s="1">
        <v>6.28</v>
      </c>
      <c r="F37" s="1">
        <v>0.455921478</v>
      </c>
      <c r="G37" s="1">
        <f t="shared" si="0"/>
        <v>-5.3380999476428865</v>
      </c>
      <c r="H37" s="31">
        <f t="shared" si="1"/>
        <v>0.004782014239150586</v>
      </c>
      <c r="I37" s="2">
        <v>0.34</v>
      </c>
      <c r="J37" s="2">
        <f t="shared" si="2"/>
        <v>-4.998099947642887</v>
      </c>
      <c r="K37" s="4">
        <f t="shared" si="3"/>
        <v>0.0067054944271028</v>
      </c>
    </row>
    <row r="38" spans="1:11" ht="15">
      <c r="A38" s="1">
        <f t="shared" si="4"/>
        <v>34</v>
      </c>
      <c r="B38" s="1">
        <v>1</v>
      </c>
      <c r="C38" s="1">
        <v>0.88</v>
      </c>
      <c r="D38" s="1">
        <v>111</v>
      </c>
      <c r="E38" s="1">
        <v>11.35</v>
      </c>
      <c r="F38" s="1">
        <v>0.400668055</v>
      </c>
      <c r="G38" s="1">
        <f t="shared" si="0"/>
        <v>-6.816869142172537</v>
      </c>
      <c r="H38" s="31">
        <f t="shared" si="1"/>
        <v>0.001093946272508374</v>
      </c>
      <c r="I38" s="2">
        <v>0.34</v>
      </c>
      <c r="J38" s="2">
        <f t="shared" si="2"/>
        <v>-6.4768691421725375</v>
      </c>
      <c r="K38" s="4">
        <f t="shared" si="3"/>
        <v>0.0015362566320474519</v>
      </c>
    </row>
    <row r="39" spans="1:11" ht="15">
      <c r="A39" s="1">
        <f t="shared" si="4"/>
        <v>35</v>
      </c>
      <c r="B39" s="1">
        <v>1</v>
      </c>
      <c r="C39" s="1">
        <v>0.31</v>
      </c>
      <c r="D39" s="1">
        <v>29</v>
      </c>
      <c r="E39" s="1">
        <v>6.66</v>
      </c>
      <c r="F39" s="1">
        <v>0.87586621</v>
      </c>
      <c r="G39" s="1">
        <f t="shared" si="0"/>
        <v>-1.2365196121487703</v>
      </c>
      <c r="H39" s="31">
        <f t="shared" si="1"/>
        <v>0.22504237857256665</v>
      </c>
      <c r="I39" s="2">
        <v>0.34</v>
      </c>
      <c r="J39" s="2">
        <f t="shared" si="2"/>
        <v>-0.8965196121487702</v>
      </c>
      <c r="K39" s="4">
        <f t="shared" si="3"/>
        <v>0.2897662429160202</v>
      </c>
    </row>
    <row r="40" spans="1:11" ht="15">
      <c r="A40" s="1">
        <f t="shared" si="4"/>
        <v>36</v>
      </c>
      <c r="B40" s="1">
        <v>1</v>
      </c>
      <c r="C40" s="1">
        <v>0.18</v>
      </c>
      <c r="D40" s="1">
        <v>43</v>
      </c>
      <c r="E40" s="1">
        <v>12.21</v>
      </c>
      <c r="F40" s="1">
        <v>0.702556075</v>
      </c>
      <c r="G40" s="1">
        <f t="shared" si="0"/>
        <v>-3.1337967258672776</v>
      </c>
      <c r="H40" s="31">
        <f t="shared" si="1"/>
        <v>0.04173450114792931</v>
      </c>
      <c r="I40" s="2">
        <v>0.34</v>
      </c>
      <c r="J40" s="2">
        <f t="shared" si="2"/>
        <v>-2.793796725867278</v>
      </c>
      <c r="K40" s="4">
        <f t="shared" si="3"/>
        <v>0.057660311100966706</v>
      </c>
    </row>
    <row r="41" spans="1:11" ht="15">
      <c r="A41" s="1">
        <f t="shared" si="4"/>
        <v>37</v>
      </c>
      <c r="B41" s="1">
        <v>1</v>
      </c>
      <c r="C41" s="1">
        <v>0.25</v>
      </c>
      <c r="D41" s="1">
        <v>60</v>
      </c>
      <c r="E41" s="1">
        <v>6.02</v>
      </c>
      <c r="F41" s="1">
        <v>0.752050245</v>
      </c>
      <c r="G41" s="1">
        <f t="shared" si="0"/>
        <v>-1.8223386621745643</v>
      </c>
      <c r="H41" s="31">
        <f t="shared" si="1"/>
        <v>0.1391534886106503</v>
      </c>
      <c r="I41" s="2">
        <v>0.34</v>
      </c>
      <c r="J41" s="2">
        <f t="shared" si="2"/>
        <v>-1.4823386621745642</v>
      </c>
      <c r="K41" s="4">
        <f t="shared" si="3"/>
        <v>0.18507443803135745</v>
      </c>
    </row>
    <row r="42" spans="1:11" ht="15">
      <c r="A42" s="1">
        <f t="shared" si="4"/>
        <v>38</v>
      </c>
      <c r="B42" s="1">
        <v>1</v>
      </c>
      <c r="C42" s="1">
        <v>0.92</v>
      </c>
      <c r="D42" s="1">
        <v>120</v>
      </c>
      <c r="E42" s="1">
        <v>5.24</v>
      </c>
      <c r="F42" s="1">
        <v>0.37170404</v>
      </c>
      <c r="G42" s="1">
        <f t="shared" si="0"/>
        <v>-6.29943520392548</v>
      </c>
      <c r="H42" s="31">
        <f t="shared" si="1"/>
        <v>0.0018339725724842142</v>
      </c>
      <c r="I42" s="2">
        <v>0.34</v>
      </c>
      <c r="J42" s="2">
        <f t="shared" si="2"/>
        <v>-5.95943520392548</v>
      </c>
      <c r="K42" s="4">
        <f t="shared" si="3"/>
        <v>0.0025747231957995408</v>
      </c>
    </row>
    <row r="43" spans="1:11" ht="15">
      <c r="A43" s="1">
        <f t="shared" si="4"/>
        <v>39</v>
      </c>
      <c r="B43" s="1">
        <v>1</v>
      </c>
      <c r="C43" s="1">
        <v>0.75</v>
      </c>
      <c r="D43" s="1">
        <v>182</v>
      </c>
      <c r="E43" s="1">
        <v>3.23</v>
      </c>
      <c r="F43" s="1">
        <v>0.422990659</v>
      </c>
      <c r="G43" s="1">
        <f t="shared" si="0"/>
        <v>-4.365019350376483</v>
      </c>
      <c r="H43" s="31">
        <f t="shared" si="1"/>
        <v>0.012554782502807685</v>
      </c>
      <c r="I43" s="2">
        <v>0.34</v>
      </c>
      <c r="J43" s="2">
        <f t="shared" si="2"/>
        <v>-4.025019350376483</v>
      </c>
      <c r="K43" s="4">
        <f t="shared" si="3"/>
        <v>0.017549588810244172</v>
      </c>
    </row>
    <row r="44" spans="1:11" ht="15">
      <c r="A44" s="1">
        <f t="shared" si="4"/>
        <v>40</v>
      </c>
      <c r="B44" s="1">
        <v>1</v>
      </c>
      <c r="C44" s="1">
        <v>1.67</v>
      </c>
      <c r="D44" s="1">
        <v>306</v>
      </c>
      <c r="E44" s="1">
        <v>2.55</v>
      </c>
      <c r="F44" s="1">
        <v>0.641606767</v>
      </c>
      <c r="G44" s="1">
        <f t="shared" si="0"/>
        <v>-2.8869015654176797</v>
      </c>
      <c r="H44" s="31">
        <f t="shared" si="1"/>
        <v>0.0528048767983413</v>
      </c>
      <c r="I44" s="2">
        <v>0.34</v>
      </c>
      <c r="J44" s="2">
        <f t="shared" si="2"/>
        <v>-2.54690156541768</v>
      </c>
      <c r="K44" s="4">
        <f t="shared" si="3"/>
        <v>0.07263491691822349</v>
      </c>
    </row>
    <row r="45" spans="1:11" ht="15">
      <c r="A45" s="1">
        <f t="shared" si="4"/>
        <v>41</v>
      </c>
      <c r="B45" s="1">
        <v>1</v>
      </c>
      <c r="C45" s="1">
        <v>1.07</v>
      </c>
      <c r="D45" s="1">
        <v>83</v>
      </c>
      <c r="E45" s="1">
        <v>11.73</v>
      </c>
      <c r="F45" s="1">
        <v>0.927324289</v>
      </c>
      <c r="G45" s="1">
        <f t="shared" si="0"/>
        <v>-2.5841708025177965</v>
      </c>
      <c r="H45" s="31">
        <f t="shared" si="1"/>
        <v>0.07016413472356213</v>
      </c>
      <c r="I45" s="2">
        <v>0.34</v>
      </c>
      <c r="J45" s="2">
        <f t="shared" si="2"/>
        <v>-2.2441708025177967</v>
      </c>
      <c r="K45" s="4">
        <f t="shared" si="3"/>
        <v>0.0958534668983359</v>
      </c>
    </row>
    <row r="46" spans="1:11" ht="15">
      <c r="A46" s="1">
        <f t="shared" si="4"/>
        <v>42</v>
      </c>
      <c r="B46" s="1">
        <v>1</v>
      </c>
      <c r="C46" s="1">
        <v>0.76</v>
      </c>
      <c r="D46" s="1">
        <v>89</v>
      </c>
      <c r="E46" s="1">
        <v>16.75</v>
      </c>
      <c r="F46" s="1">
        <v>0.359619501</v>
      </c>
      <c r="G46" s="1">
        <f t="shared" si="0"/>
        <v>-7.884531188303438</v>
      </c>
      <c r="H46" s="31">
        <f t="shared" si="1"/>
        <v>0.0003763813723225833</v>
      </c>
      <c r="I46" s="2">
        <v>0.34</v>
      </c>
      <c r="J46" s="2">
        <f t="shared" si="2"/>
        <v>-7.544531188303438</v>
      </c>
      <c r="K46" s="4">
        <f t="shared" si="3"/>
        <v>0.0005287155181447642</v>
      </c>
    </row>
    <row r="47" spans="1:11" ht="15">
      <c r="A47" s="1">
        <f t="shared" si="4"/>
        <v>43</v>
      </c>
      <c r="B47" s="1">
        <v>1</v>
      </c>
      <c r="C47" s="1">
        <v>1.08</v>
      </c>
      <c r="D47" s="1">
        <v>156</v>
      </c>
      <c r="E47" s="1">
        <v>4.43</v>
      </c>
      <c r="F47" s="1">
        <v>0.429640258</v>
      </c>
      <c r="G47" s="1">
        <f t="shared" si="0"/>
        <v>-5.5830368983197465</v>
      </c>
      <c r="H47" s="31">
        <f t="shared" si="1"/>
        <v>0.003747032937024297</v>
      </c>
      <c r="I47" s="2">
        <v>0.34</v>
      </c>
      <c r="J47" s="2">
        <f t="shared" si="2"/>
        <v>-5.243036898319747</v>
      </c>
      <c r="K47" s="4">
        <f t="shared" si="3"/>
        <v>0.005256409074025725</v>
      </c>
    </row>
    <row r="48" spans="1:11" ht="15">
      <c r="A48" s="1">
        <f t="shared" si="4"/>
        <v>44</v>
      </c>
      <c r="B48" s="1">
        <v>1</v>
      </c>
      <c r="C48" s="1">
        <v>0.78</v>
      </c>
      <c r="D48" s="1">
        <v>132</v>
      </c>
      <c r="E48" s="1">
        <v>5.29</v>
      </c>
      <c r="F48" s="1">
        <v>0.281681636</v>
      </c>
      <c r="G48" s="1">
        <f t="shared" si="0"/>
        <v>-6.685587357208931</v>
      </c>
      <c r="H48" s="31">
        <f t="shared" si="1"/>
        <v>0.0012472235486460717</v>
      </c>
      <c r="I48" s="2">
        <v>0.34</v>
      </c>
      <c r="J48" s="2">
        <f t="shared" si="2"/>
        <v>-6.345587357208931</v>
      </c>
      <c r="K48" s="4">
        <f t="shared" si="3"/>
        <v>0.0017513991576065863</v>
      </c>
    </row>
    <row r="49" spans="1:11" ht="15">
      <c r="A49" s="1">
        <f t="shared" si="4"/>
        <v>45</v>
      </c>
      <c r="B49" s="1">
        <v>1</v>
      </c>
      <c r="C49" s="1">
        <v>1.21</v>
      </c>
      <c r="D49" s="1">
        <v>156</v>
      </c>
      <c r="E49" s="1">
        <v>5.9</v>
      </c>
      <c r="F49" s="1">
        <v>0.263727389</v>
      </c>
      <c r="G49" s="1">
        <f t="shared" si="0"/>
        <v>-7.693982718322495</v>
      </c>
      <c r="H49" s="31">
        <f t="shared" si="1"/>
        <v>0.0004553527453944845</v>
      </c>
      <c r="I49" s="2">
        <v>0.34</v>
      </c>
      <c r="J49" s="2">
        <f t="shared" si="2"/>
        <v>-7.353982718322495</v>
      </c>
      <c r="K49" s="4">
        <f t="shared" si="3"/>
        <v>0.0006396287987876271</v>
      </c>
    </row>
    <row r="50" spans="1:11" ht="15">
      <c r="A50" s="1">
        <f t="shared" si="4"/>
        <v>46</v>
      </c>
      <c r="B50" s="1">
        <v>1</v>
      </c>
      <c r="C50" s="1">
        <v>1.07</v>
      </c>
      <c r="D50" s="1">
        <v>186</v>
      </c>
      <c r="E50" s="1">
        <v>3.56</v>
      </c>
      <c r="F50" s="1">
        <v>0.368905772</v>
      </c>
      <c r="G50" s="1">
        <f t="shared" si="0"/>
        <v>-5.664157945240365</v>
      </c>
      <c r="H50" s="31">
        <f t="shared" si="1"/>
        <v>0.0034560809260562107</v>
      </c>
      <c r="I50" s="2">
        <v>0.34</v>
      </c>
      <c r="J50" s="2">
        <f t="shared" si="2"/>
        <v>-5.324157945240366</v>
      </c>
      <c r="K50" s="4">
        <f t="shared" si="3"/>
        <v>0.004848826483756158</v>
      </c>
    </row>
    <row r="51" spans="1:11" ht="15">
      <c r="A51" s="1">
        <f t="shared" si="4"/>
        <v>47</v>
      </c>
      <c r="B51" s="1">
        <v>1</v>
      </c>
      <c r="C51" s="1">
        <v>1.13</v>
      </c>
      <c r="D51" s="1">
        <v>157</v>
      </c>
      <c r="E51" s="1">
        <v>1.28</v>
      </c>
      <c r="F51" s="1">
        <v>0.357992519</v>
      </c>
      <c r="G51" s="1">
        <f t="shared" si="0"/>
        <v>-5.981385702779303</v>
      </c>
      <c r="H51" s="31">
        <f t="shared" si="1"/>
        <v>0.002518963317553454</v>
      </c>
      <c r="I51" s="2">
        <v>0.34</v>
      </c>
      <c r="J51" s="2">
        <f t="shared" si="2"/>
        <v>-5.641385702779303</v>
      </c>
      <c r="K51" s="4">
        <f t="shared" si="3"/>
        <v>0.003535405160305811</v>
      </c>
    </row>
    <row r="52" spans="1:11" ht="15">
      <c r="A52" s="1">
        <f t="shared" si="4"/>
        <v>48</v>
      </c>
      <c r="B52" s="1">
        <v>1</v>
      </c>
      <c r="C52" s="1">
        <v>0.76</v>
      </c>
      <c r="D52" s="1">
        <v>123</v>
      </c>
      <c r="E52" s="1">
        <v>5.04</v>
      </c>
      <c r="F52" s="1">
        <v>0.482533621</v>
      </c>
      <c r="G52" s="1">
        <f t="shared" si="0"/>
        <v>-4.773663352553877</v>
      </c>
      <c r="H52" s="31">
        <f t="shared" si="1"/>
        <v>0.00837857667469226</v>
      </c>
      <c r="I52" s="2">
        <v>0.34</v>
      </c>
      <c r="J52" s="2">
        <f t="shared" si="2"/>
        <v>-4.433663352553877</v>
      </c>
      <c r="K52" s="4">
        <f t="shared" si="3"/>
        <v>0.011731656955160541</v>
      </c>
    </row>
    <row r="53" spans="1:11" ht="15">
      <c r="A53" s="1">
        <f t="shared" si="4"/>
        <v>49</v>
      </c>
      <c r="B53" s="1">
        <v>1</v>
      </c>
      <c r="C53" s="1">
        <v>1.14</v>
      </c>
      <c r="D53" s="1">
        <v>194</v>
      </c>
      <c r="E53" s="1">
        <v>0.32</v>
      </c>
      <c r="F53" s="1">
        <v>0.462518237</v>
      </c>
      <c r="G53" s="1">
        <f t="shared" si="0"/>
        <v>-4.415846526035069</v>
      </c>
      <c r="H53" s="31">
        <f t="shared" si="1"/>
        <v>0.011940032922553257</v>
      </c>
      <c r="I53" s="2">
        <v>0.34</v>
      </c>
      <c r="J53" s="2">
        <f t="shared" si="2"/>
        <v>-4.075846526035069</v>
      </c>
      <c r="K53" s="4">
        <f t="shared" si="3"/>
        <v>0.016694401592276666</v>
      </c>
    </row>
    <row r="54" spans="1:11" ht="15">
      <c r="A54" s="1">
        <f t="shared" si="4"/>
        <v>50</v>
      </c>
      <c r="B54" s="1">
        <v>1</v>
      </c>
      <c r="C54" s="1">
        <v>0.97</v>
      </c>
      <c r="D54" s="1">
        <v>237</v>
      </c>
      <c r="E54" s="1">
        <v>3.61</v>
      </c>
      <c r="F54" s="1">
        <v>0.518021612</v>
      </c>
      <c r="G54" s="1">
        <f t="shared" si="0"/>
        <v>-3.3553362098224433</v>
      </c>
      <c r="H54" s="31">
        <f t="shared" si="1"/>
        <v>0.03372085708345455</v>
      </c>
      <c r="I54" s="2">
        <v>0.34</v>
      </c>
      <c r="J54" s="2">
        <f t="shared" si="2"/>
        <v>-3.0153362098224434</v>
      </c>
      <c r="K54" s="4">
        <f t="shared" si="3"/>
        <v>0.04673782352613481</v>
      </c>
    </row>
    <row r="55" spans="1:11" ht="15">
      <c r="A55" s="1">
        <f t="shared" si="4"/>
        <v>51</v>
      </c>
      <c r="B55" s="1">
        <v>1</v>
      </c>
      <c r="C55" s="1">
        <v>0.77</v>
      </c>
      <c r="D55" s="1">
        <v>110</v>
      </c>
      <c r="E55" s="1">
        <v>11.19</v>
      </c>
      <c r="F55" s="1">
        <v>0.425020968</v>
      </c>
      <c r="G55" s="1">
        <f t="shared" si="0"/>
        <v>-6.303988935055017</v>
      </c>
      <c r="H55" s="31">
        <f t="shared" si="1"/>
        <v>0.0018256553528645616</v>
      </c>
      <c r="I55" s="2">
        <v>0.34</v>
      </c>
      <c r="J55" s="2">
        <f t="shared" si="2"/>
        <v>-5.963988935055017</v>
      </c>
      <c r="K55" s="4">
        <f t="shared" si="3"/>
        <v>0.0025630552359616923</v>
      </c>
    </row>
    <row r="56" spans="1:11" ht="15">
      <c r="A56" s="1">
        <f t="shared" si="4"/>
        <v>52</v>
      </c>
      <c r="B56" s="1">
        <v>1</v>
      </c>
      <c r="C56" s="1">
        <v>0.88</v>
      </c>
      <c r="D56" s="1">
        <v>70</v>
      </c>
      <c r="E56" s="1">
        <v>4.97</v>
      </c>
      <c r="F56" s="1">
        <v>0.369744969</v>
      </c>
      <c r="G56" s="1">
        <f t="shared" si="0"/>
        <v>-6.802313845774954</v>
      </c>
      <c r="H56" s="31">
        <f t="shared" si="1"/>
        <v>0.0011099676259753342</v>
      </c>
      <c r="I56" s="2">
        <v>0.34</v>
      </c>
      <c r="J56" s="2">
        <f t="shared" si="2"/>
        <v>-6.462313845774954</v>
      </c>
      <c r="K56" s="4">
        <f t="shared" si="3"/>
        <v>0.0015587457186938304</v>
      </c>
    </row>
    <row r="57" spans="1:11" ht="15">
      <c r="A57" s="1">
        <f t="shared" si="4"/>
        <v>53</v>
      </c>
      <c r="B57" s="1">
        <v>1</v>
      </c>
      <c r="C57" s="1">
        <v>0.33</v>
      </c>
      <c r="D57" s="1">
        <v>5</v>
      </c>
      <c r="E57" s="1">
        <v>5.32</v>
      </c>
      <c r="F57" s="1">
        <v>0.924905879</v>
      </c>
      <c r="G57" s="1">
        <f t="shared" si="0"/>
        <v>-0.935244342757624</v>
      </c>
      <c r="H57" s="31">
        <f t="shared" si="1"/>
        <v>0.2818619633465606</v>
      </c>
      <c r="I57" s="2">
        <v>0.34</v>
      </c>
      <c r="J57" s="2">
        <f t="shared" si="2"/>
        <v>-0.595244342757624</v>
      </c>
      <c r="K57" s="4">
        <f t="shared" si="3"/>
        <v>0.3554324653350484</v>
      </c>
    </row>
    <row r="58" spans="1:11" ht="15">
      <c r="A58" s="1">
        <f t="shared" si="4"/>
        <v>54</v>
      </c>
      <c r="B58" s="1">
        <v>1</v>
      </c>
      <c r="C58" s="1">
        <v>0.76</v>
      </c>
      <c r="D58" s="1">
        <v>131</v>
      </c>
      <c r="E58" s="1">
        <v>3.97</v>
      </c>
      <c r="F58" s="1">
        <v>0.516179955</v>
      </c>
      <c r="G58" s="1">
        <f t="shared" si="0"/>
        <v>-4.212364015722834</v>
      </c>
      <c r="H58" s="31">
        <f t="shared" si="1"/>
        <v>0.014595139565601854</v>
      </c>
      <c r="I58" s="2">
        <v>0.34</v>
      </c>
      <c r="J58" s="2">
        <f t="shared" si="2"/>
        <v>-3.872364015722834</v>
      </c>
      <c r="K58" s="4">
        <f t="shared" si="3"/>
        <v>0.020384925820390972</v>
      </c>
    </row>
    <row r="59" spans="1:11" ht="15">
      <c r="A59" s="1">
        <f t="shared" si="4"/>
        <v>55</v>
      </c>
      <c r="B59" s="1">
        <v>1</v>
      </c>
      <c r="C59" s="1">
        <v>0.5</v>
      </c>
      <c r="D59" s="1">
        <v>54</v>
      </c>
      <c r="E59" s="1">
        <v>7.77</v>
      </c>
      <c r="F59" s="1">
        <v>0.802487465</v>
      </c>
      <c r="G59" s="1">
        <f t="shared" si="0"/>
        <v>-2.245223191669707</v>
      </c>
      <c r="H59" s="31">
        <f t="shared" si="1"/>
        <v>0.0957622997658961</v>
      </c>
      <c r="I59" s="2">
        <v>0.34</v>
      </c>
      <c r="J59" s="2">
        <f t="shared" si="2"/>
        <v>-1.9052231916697069</v>
      </c>
      <c r="K59" s="4">
        <f t="shared" si="3"/>
        <v>0.1295184534459144</v>
      </c>
    </row>
    <row r="60" spans="1:11" ht="15">
      <c r="A60" s="1">
        <f t="shared" si="4"/>
        <v>56</v>
      </c>
      <c r="B60" s="1">
        <v>1</v>
      </c>
      <c r="C60" s="1">
        <v>1.03</v>
      </c>
      <c r="D60" s="1">
        <v>124</v>
      </c>
      <c r="E60" s="1">
        <v>7.29</v>
      </c>
      <c r="F60" s="1">
        <v>0.364450623</v>
      </c>
      <c r="G60" s="1">
        <f t="shared" si="0"/>
        <v>-6.852640826446752</v>
      </c>
      <c r="H60" s="31">
        <f t="shared" si="1"/>
        <v>0.0010555461902792538</v>
      </c>
      <c r="I60" s="2">
        <v>0.34</v>
      </c>
      <c r="J60" s="2">
        <f t="shared" si="2"/>
        <v>-6.512640826446752</v>
      </c>
      <c r="K60" s="4">
        <f t="shared" si="3"/>
        <v>0.0014823534582851287</v>
      </c>
    </row>
    <row r="61" spans="1:11" ht="15">
      <c r="A61" s="1">
        <f t="shared" si="4"/>
        <v>57</v>
      </c>
      <c r="B61" s="1">
        <v>1</v>
      </c>
      <c r="C61" s="1">
        <v>1.03</v>
      </c>
      <c r="D61" s="1">
        <v>116</v>
      </c>
      <c r="E61" s="1">
        <v>11.46</v>
      </c>
      <c r="F61" s="1">
        <v>0.719970153</v>
      </c>
      <c r="G61" s="1">
        <f t="shared" si="0"/>
        <v>-4.0494318726763625</v>
      </c>
      <c r="H61" s="31">
        <f t="shared" si="1"/>
        <v>0.017133597977204627</v>
      </c>
      <c r="I61" s="2">
        <v>0.34</v>
      </c>
      <c r="J61" s="2">
        <f t="shared" si="2"/>
        <v>-3.7094318726763627</v>
      </c>
      <c r="K61" s="4">
        <f t="shared" si="3"/>
        <v>0.02390594276330034</v>
      </c>
    </row>
    <row r="62" spans="1:11" ht="15">
      <c r="A62" s="1">
        <f t="shared" si="4"/>
        <v>58</v>
      </c>
      <c r="B62" s="1">
        <v>1</v>
      </c>
      <c r="C62" s="1">
        <v>0.67</v>
      </c>
      <c r="D62" s="1">
        <v>114</v>
      </c>
      <c r="E62" s="1">
        <v>7.92</v>
      </c>
      <c r="F62" s="1">
        <v>0.831402544</v>
      </c>
      <c r="G62" s="1">
        <f t="shared" si="0"/>
        <v>-1.6612008962477276</v>
      </c>
      <c r="H62" s="31">
        <f t="shared" si="1"/>
        <v>0.1596008567712603</v>
      </c>
      <c r="I62" s="2">
        <v>0.34</v>
      </c>
      <c r="J62" s="2">
        <f t="shared" si="2"/>
        <v>-1.3212008962477275</v>
      </c>
      <c r="K62" s="4">
        <f t="shared" si="3"/>
        <v>0.21061856502189288</v>
      </c>
    </row>
    <row r="63" spans="1:11" ht="15">
      <c r="A63" s="1">
        <f t="shared" si="4"/>
        <v>59</v>
      </c>
      <c r="B63" s="1">
        <v>1</v>
      </c>
      <c r="C63" s="1">
        <v>0.98</v>
      </c>
      <c r="D63" s="1">
        <v>196</v>
      </c>
      <c r="E63" s="1">
        <v>7.26</v>
      </c>
      <c r="F63" s="1">
        <v>0.446908353</v>
      </c>
      <c r="G63" s="1">
        <f t="shared" si="0"/>
        <v>-5.041448307969762</v>
      </c>
      <c r="H63" s="31">
        <f t="shared" si="1"/>
        <v>0.006422859325646219</v>
      </c>
      <c r="I63" s="2">
        <v>0.34</v>
      </c>
      <c r="J63" s="2">
        <f t="shared" si="2"/>
        <v>-4.701448307969762</v>
      </c>
      <c r="K63" s="4">
        <f t="shared" si="3"/>
        <v>0.00900037147524161</v>
      </c>
    </row>
    <row r="64" spans="1:11" ht="15">
      <c r="A64" s="1">
        <f t="shared" si="4"/>
        <v>60</v>
      </c>
      <c r="B64" s="1">
        <v>1</v>
      </c>
      <c r="C64" s="1">
        <v>0.11</v>
      </c>
      <c r="D64" s="1">
        <v>51</v>
      </c>
      <c r="E64" s="1">
        <v>7.68</v>
      </c>
      <c r="F64" s="1">
        <v>0.663521771</v>
      </c>
      <c r="G64" s="1">
        <f t="shared" si="0"/>
        <v>-2.6596659861004284</v>
      </c>
      <c r="H64" s="31">
        <f t="shared" si="1"/>
        <v>0.06539574510517802</v>
      </c>
      <c r="I64" s="2">
        <v>0.34</v>
      </c>
      <c r="J64" s="2">
        <f t="shared" si="2"/>
        <v>-2.3196659861004285</v>
      </c>
      <c r="K64" s="4">
        <f t="shared" si="3"/>
        <v>0.08950727630608475</v>
      </c>
    </row>
    <row r="65" spans="1:11" ht="15">
      <c r="A65" s="1">
        <f t="shared" si="4"/>
        <v>61</v>
      </c>
      <c r="B65" s="1">
        <v>1</v>
      </c>
      <c r="C65" s="1">
        <v>0.79</v>
      </c>
      <c r="D65" s="1">
        <v>119</v>
      </c>
      <c r="E65" s="1">
        <v>5.44</v>
      </c>
      <c r="F65" s="1">
        <v>0.506096306</v>
      </c>
      <c r="G65" s="1">
        <f t="shared" si="0"/>
        <v>-4.719953819524721</v>
      </c>
      <c r="H65" s="31">
        <f t="shared" si="1"/>
        <v>0.008836804933092355</v>
      </c>
      <c r="I65" s="2">
        <v>0.34</v>
      </c>
      <c r="J65" s="2">
        <f t="shared" si="2"/>
        <v>-4.379953819524721</v>
      </c>
      <c r="K65" s="4">
        <f t="shared" si="3"/>
        <v>0.012370978957632995</v>
      </c>
    </row>
    <row r="66" spans="1:11" ht="15">
      <c r="A66" s="1">
        <f t="shared" si="4"/>
        <v>62</v>
      </c>
      <c r="B66" s="1">
        <v>1</v>
      </c>
      <c r="C66" s="1">
        <v>0.65</v>
      </c>
      <c r="D66" s="1">
        <v>78</v>
      </c>
      <c r="E66" s="1">
        <v>9.02</v>
      </c>
      <c r="F66" s="1">
        <v>0.46563399</v>
      </c>
      <c r="G66" s="1">
        <f t="shared" si="0"/>
        <v>-5.73362025973863</v>
      </c>
      <c r="H66" s="31">
        <f t="shared" si="1"/>
        <v>0.0032249095343230487</v>
      </c>
      <c r="I66" s="2">
        <v>0.34</v>
      </c>
      <c r="J66" s="2">
        <f t="shared" si="2"/>
        <v>-5.39362025973863</v>
      </c>
      <c r="K66" s="4">
        <f t="shared" si="3"/>
        <v>0.0045249196998589</v>
      </c>
    </row>
    <row r="67" spans="1:11" ht="15">
      <c r="A67" s="1">
        <f t="shared" si="4"/>
        <v>63</v>
      </c>
      <c r="B67" s="1">
        <v>1</v>
      </c>
      <c r="C67" s="1">
        <v>1.07</v>
      </c>
      <c r="D67" s="1">
        <v>153</v>
      </c>
      <c r="E67" s="1">
        <v>10.46</v>
      </c>
      <c r="F67" s="1">
        <v>0.747614905</v>
      </c>
      <c r="G67" s="1">
        <f t="shared" si="0"/>
        <v>-3.2954723887209862</v>
      </c>
      <c r="H67" s="31">
        <f t="shared" si="1"/>
        <v>0.0357268399899409</v>
      </c>
      <c r="I67" s="2">
        <v>0.34</v>
      </c>
      <c r="J67" s="2">
        <f t="shared" si="2"/>
        <v>-2.9554723887209864</v>
      </c>
      <c r="K67" s="4">
        <f t="shared" si="3"/>
        <v>0.04947850756435072</v>
      </c>
    </row>
    <row r="68" spans="1:11" ht="15">
      <c r="A68" s="1">
        <f t="shared" si="4"/>
        <v>64</v>
      </c>
      <c r="B68" s="1">
        <v>1</v>
      </c>
      <c r="C68" s="1">
        <v>1.12</v>
      </c>
      <c r="D68" s="1">
        <v>184</v>
      </c>
      <c r="E68" s="1">
        <v>9.6</v>
      </c>
      <c r="F68" s="1">
        <v>0.390719123</v>
      </c>
      <c r="G68" s="1">
        <f t="shared" si="0"/>
        <v>-6.375702863531251</v>
      </c>
      <c r="H68" s="31">
        <f t="shared" si="1"/>
        <v>0.0016995294865326746</v>
      </c>
      <c r="I68" s="2">
        <v>0.34</v>
      </c>
      <c r="J68" s="2">
        <f t="shared" si="2"/>
        <v>-6.0357028635312515</v>
      </c>
      <c r="K68" s="4">
        <f t="shared" si="3"/>
        <v>0.0023861076892775055</v>
      </c>
    </row>
    <row r="69" spans="1:11" ht="15">
      <c r="A69" s="1">
        <f t="shared" si="4"/>
        <v>65</v>
      </c>
      <c r="B69" s="1">
        <v>1</v>
      </c>
      <c r="C69" s="1">
        <v>0.15</v>
      </c>
      <c r="D69" s="1">
        <v>8</v>
      </c>
      <c r="E69" s="1">
        <v>9.84</v>
      </c>
      <c r="F69" s="1">
        <v>0.84707759</v>
      </c>
      <c r="G69" s="1">
        <f t="shared" si="0"/>
        <v>-1.7904229639918317</v>
      </c>
      <c r="H69" s="31">
        <f t="shared" si="1"/>
        <v>0.14302087468818311</v>
      </c>
      <c r="I69" s="2">
        <v>0.34</v>
      </c>
      <c r="J69" s="2">
        <f t="shared" si="2"/>
        <v>-1.4504229639918316</v>
      </c>
      <c r="K69" s="4">
        <f t="shared" si="3"/>
        <v>0.18993647998123525</v>
      </c>
    </row>
    <row r="70" spans="1:11" ht="15">
      <c r="A70" s="1">
        <f t="shared" si="4"/>
        <v>66</v>
      </c>
      <c r="B70" s="1">
        <v>1</v>
      </c>
      <c r="C70" s="1">
        <v>0.84</v>
      </c>
      <c r="D70" s="1">
        <v>67</v>
      </c>
      <c r="E70" s="1">
        <v>8.96</v>
      </c>
      <c r="F70" s="1">
        <v>0.355507574</v>
      </c>
      <c r="G70" s="1">
        <f aca="true" t="shared" si="5" ref="G70:G133">+B70*$B$2+C70*$C$2+D70*$D$2+E70*$E$2+F70*$F$2</f>
        <v>-7.391280377590839</v>
      </c>
      <c r="H70" s="31">
        <f aca="true" t="shared" si="6" ref="H70:H133">EXP(G70)/(1+EXP(G70))</f>
        <v>0.000616225990801048</v>
      </c>
      <c r="I70" s="2">
        <v>0.34</v>
      </c>
      <c r="J70" s="2">
        <f aca="true" t="shared" si="7" ref="J70:J133">+I70+G70</f>
        <v>-7.051280377590839</v>
      </c>
      <c r="K70" s="4">
        <f aca="true" t="shared" si="8" ref="K70:K133">EXP(J70)/(1+EXP(J70))</f>
        <v>0.0008655492325293946</v>
      </c>
    </row>
    <row r="71" spans="1:11" ht="15">
      <c r="A71" s="1">
        <f aca="true" t="shared" si="9" ref="A71:A134">+A70+1</f>
        <v>67</v>
      </c>
      <c r="B71" s="1">
        <v>1</v>
      </c>
      <c r="C71" s="1">
        <v>0.73</v>
      </c>
      <c r="D71" s="1">
        <v>115</v>
      </c>
      <c r="E71" s="1">
        <v>4.74</v>
      </c>
      <c r="F71" s="1">
        <v>0.639012838</v>
      </c>
      <c r="G71" s="1">
        <f t="shared" si="5"/>
        <v>-3.247514234407207</v>
      </c>
      <c r="H71" s="31">
        <f t="shared" si="6"/>
        <v>0.03741631262952565</v>
      </c>
      <c r="I71" s="2">
        <v>0.34</v>
      </c>
      <c r="J71" s="2">
        <f t="shared" si="7"/>
        <v>-2.9075142344072074</v>
      </c>
      <c r="K71" s="4">
        <f t="shared" si="8"/>
        <v>0.051783355227796715</v>
      </c>
    </row>
    <row r="72" spans="1:11" ht="15">
      <c r="A72" s="1">
        <f t="shared" si="9"/>
        <v>68</v>
      </c>
      <c r="B72" s="1">
        <v>1</v>
      </c>
      <c r="C72" s="1">
        <v>1.58</v>
      </c>
      <c r="D72" s="1">
        <v>181</v>
      </c>
      <c r="E72" s="1">
        <v>19.19</v>
      </c>
      <c r="F72" s="1">
        <v>0.293041931</v>
      </c>
      <c r="G72" s="1">
        <f t="shared" si="5"/>
        <v>-9.714033909450349</v>
      </c>
      <c r="H72" s="31">
        <f t="shared" si="6"/>
        <v>6.0425803313136454E-05</v>
      </c>
      <c r="I72" s="2">
        <v>0.34</v>
      </c>
      <c r="J72" s="2">
        <f t="shared" si="7"/>
        <v>-9.374033909450349</v>
      </c>
      <c r="K72" s="4">
        <f t="shared" si="8"/>
        <v>8.489300950154745E-05</v>
      </c>
    </row>
    <row r="73" spans="1:11" ht="15">
      <c r="A73" s="1">
        <f t="shared" si="9"/>
        <v>69</v>
      </c>
      <c r="B73" s="1">
        <v>1</v>
      </c>
      <c r="C73" s="1">
        <v>0.99</v>
      </c>
      <c r="D73" s="1">
        <v>102</v>
      </c>
      <c r="E73" s="1">
        <v>8.8</v>
      </c>
      <c r="F73" s="1">
        <v>0.388358776</v>
      </c>
      <c r="G73" s="1">
        <f t="shared" si="5"/>
        <v>-6.988706357029113</v>
      </c>
      <c r="H73" s="31">
        <f t="shared" si="6"/>
        <v>0.0009213890673094486</v>
      </c>
      <c r="I73" s="2">
        <v>0.34</v>
      </c>
      <c r="J73" s="2">
        <f t="shared" si="7"/>
        <v>-6.648706357029113</v>
      </c>
      <c r="K73" s="4">
        <f t="shared" si="8"/>
        <v>0.0012940205325451452</v>
      </c>
    </row>
    <row r="74" spans="1:11" ht="15">
      <c r="A74" s="1">
        <f t="shared" si="9"/>
        <v>70</v>
      </c>
      <c r="B74" s="1">
        <v>1</v>
      </c>
      <c r="C74" s="1">
        <v>0.64</v>
      </c>
      <c r="D74" s="1">
        <v>93</v>
      </c>
      <c r="E74" s="1">
        <v>3.13</v>
      </c>
      <c r="F74" s="1">
        <v>0.456297391</v>
      </c>
      <c r="G74" s="1">
        <f t="shared" si="5"/>
        <v>-4.858315737076368</v>
      </c>
      <c r="H74" s="31">
        <f t="shared" si="6"/>
        <v>0.007703740379092372</v>
      </c>
      <c r="I74" s="2">
        <v>0.34</v>
      </c>
      <c r="J74" s="2">
        <f t="shared" si="7"/>
        <v>-4.518315737076368</v>
      </c>
      <c r="K74" s="4">
        <f t="shared" si="8"/>
        <v>0.010789691841446906</v>
      </c>
    </row>
    <row r="75" spans="1:11" ht="15">
      <c r="A75" s="1">
        <f t="shared" si="9"/>
        <v>71</v>
      </c>
      <c r="B75" s="1">
        <v>1</v>
      </c>
      <c r="C75" s="1">
        <v>0.85</v>
      </c>
      <c r="D75" s="1">
        <v>128</v>
      </c>
      <c r="E75" s="1">
        <v>21.66</v>
      </c>
      <c r="F75" s="1">
        <v>0.612217133</v>
      </c>
      <c r="G75" s="1">
        <f t="shared" si="5"/>
        <v>-5.81214171847662</v>
      </c>
      <c r="H75" s="31">
        <f t="shared" si="6"/>
        <v>0.0029820977845595124</v>
      </c>
      <c r="I75" s="2">
        <v>0.34</v>
      </c>
      <c r="J75" s="2">
        <f t="shared" si="7"/>
        <v>-5.47214171847662</v>
      </c>
      <c r="K75" s="4">
        <f t="shared" si="8"/>
        <v>0.004184637756670963</v>
      </c>
    </row>
    <row r="76" spans="1:11" ht="15">
      <c r="A76" s="1">
        <f t="shared" si="9"/>
        <v>72</v>
      </c>
      <c r="B76" s="1">
        <v>1</v>
      </c>
      <c r="C76" s="1">
        <v>0.78</v>
      </c>
      <c r="D76" s="1">
        <v>95</v>
      </c>
      <c r="E76" s="1">
        <v>9.59</v>
      </c>
      <c r="F76" s="1">
        <v>0.530140369</v>
      </c>
      <c r="G76" s="1">
        <f t="shared" si="5"/>
        <v>-5.291708073664753</v>
      </c>
      <c r="H76" s="31">
        <f t="shared" si="6"/>
        <v>0.00500795011854136</v>
      </c>
      <c r="I76" s="2">
        <v>0.34</v>
      </c>
      <c r="J76" s="2">
        <f t="shared" si="7"/>
        <v>-4.951708073664753</v>
      </c>
      <c r="K76" s="4">
        <f t="shared" si="8"/>
        <v>0.007021667809974032</v>
      </c>
    </row>
    <row r="77" spans="1:11" ht="15">
      <c r="A77" s="1">
        <f t="shared" si="9"/>
        <v>73</v>
      </c>
      <c r="B77" s="1">
        <v>1</v>
      </c>
      <c r="C77" s="1">
        <v>1.27</v>
      </c>
      <c r="D77" s="1">
        <v>239</v>
      </c>
      <c r="E77" s="1">
        <v>9.94</v>
      </c>
      <c r="F77" s="1">
        <v>0.634264268</v>
      </c>
      <c r="G77" s="1">
        <f t="shared" si="5"/>
        <v>-3.753715528327117</v>
      </c>
      <c r="H77" s="31">
        <f t="shared" si="6"/>
        <v>0.022894106161539425</v>
      </c>
      <c r="I77" s="2">
        <v>0.34</v>
      </c>
      <c r="J77" s="2">
        <f t="shared" si="7"/>
        <v>-3.413715528327117</v>
      </c>
      <c r="K77" s="4">
        <f t="shared" si="8"/>
        <v>0.03186955937337663</v>
      </c>
    </row>
    <row r="78" spans="1:11" ht="15">
      <c r="A78" s="1">
        <f t="shared" si="9"/>
        <v>74</v>
      </c>
      <c r="B78" s="1">
        <v>1</v>
      </c>
      <c r="C78" s="1">
        <v>0.19</v>
      </c>
      <c r="D78" s="1">
        <v>11</v>
      </c>
      <c r="E78" s="1">
        <v>1.41</v>
      </c>
      <c r="F78" s="1">
        <v>0.715395511</v>
      </c>
      <c r="G78" s="1">
        <f t="shared" si="5"/>
        <v>-2.042216779734808</v>
      </c>
      <c r="H78" s="31">
        <f t="shared" si="6"/>
        <v>0.11484119793500344</v>
      </c>
      <c r="I78" s="2">
        <v>0.34</v>
      </c>
      <c r="J78" s="2">
        <f t="shared" si="7"/>
        <v>-1.702216779734808</v>
      </c>
      <c r="K78" s="4">
        <f t="shared" si="8"/>
        <v>0.15417596262715746</v>
      </c>
    </row>
    <row r="79" spans="1:11" ht="15">
      <c r="A79" s="1">
        <f t="shared" si="9"/>
        <v>75</v>
      </c>
      <c r="B79" s="1">
        <v>1</v>
      </c>
      <c r="C79" s="1">
        <v>0.98</v>
      </c>
      <c r="D79" s="1">
        <v>90</v>
      </c>
      <c r="E79" s="1">
        <v>3.15</v>
      </c>
      <c r="F79" s="1">
        <v>0.641606767</v>
      </c>
      <c r="G79" s="1">
        <f t="shared" si="5"/>
        <v>-3.938438195417679</v>
      </c>
      <c r="H79" s="31">
        <f t="shared" si="6"/>
        <v>0.019106445729887143</v>
      </c>
      <c r="I79" s="2">
        <v>0.34</v>
      </c>
      <c r="J79" s="2">
        <f t="shared" si="7"/>
        <v>-3.598438195417679</v>
      </c>
      <c r="K79" s="4">
        <f t="shared" si="8"/>
        <v>0.02663745797229448</v>
      </c>
    </row>
    <row r="80" spans="1:11" ht="15">
      <c r="A80" s="1">
        <f t="shared" si="9"/>
        <v>76</v>
      </c>
      <c r="B80" s="1">
        <v>1</v>
      </c>
      <c r="C80" s="1">
        <v>0.98</v>
      </c>
      <c r="D80" s="1">
        <v>164</v>
      </c>
      <c r="E80" s="1">
        <v>8.31</v>
      </c>
      <c r="F80" s="1">
        <v>0.591172124</v>
      </c>
      <c r="G80" s="1">
        <f t="shared" si="5"/>
        <v>-4.176053981324187</v>
      </c>
      <c r="H80" s="31">
        <f t="shared" si="6"/>
        <v>0.01512666465984462</v>
      </c>
      <c r="I80" s="2">
        <v>0.34</v>
      </c>
      <c r="J80" s="2">
        <f t="shared" si="7"/>
        <v>-3.836053981324187</v>
      </c>
      <c r="K80" s="4">
        <f t="shared" si="8"/>
        <v>0.021122783322530675</v>
      </c>
    </row>
    <row r="81" spans="1:11" ht="15">
      <c r="A81" s="1">
        <f t="shared" si="9"/>
        <v>77</v>
      </c>
      <c r="B81" s="1">
        <v>1</v>
      </c>
      <c r="C81" s="1">
        <v>0.88</v>
      </c>
      <c r="D81" s="1">
        <v>112</v>
      </c>
      <c r="E81" s="1">
        <v>3.56</v>
      </c>
      <c r="F81" s="1">
        <v>0.512578435</v>
      </c>
      <c r="G81" s="1">
        <f t="shared" si="5"/>
        <v>-4.722517917978595</v>
      </c>
      <c r="H81" s="31">
        <f t="shared" si="6"/>
        <v>0.008814374983782297</v>
      </c>
      <c r="I81" s="2">
        <v>0.34</v>
      </c>
      <c r="J81" s="2">
        <f t="shared" si="7"/>
        <v>-4.382517917978595</v>
      </c>
      <c r="K81" s="4">
        <f t="shared" si="8"/>
        <v>0.012339690100617222</v>
      </c>
    </row>
    <row r="82" spans="1:11" ht="15">
      <c r="A82" s="1">
        <f t="shared" si="9"/>
        <v>78</v>
      </c>
      <c r="B82" s="1">
        <v>1</v>
      </c>
      <c r="C82" s="1">
        <v>0.97</v>
      </c>
      <c r="D82" s="1">
        <v>135</v>
      </c>
      <c r="E82" s="1">
        <v>5.21</v>
      </c>
      <c r="F82" s="1">
        <v>0.346218395</v>
      </c>
      <c r="G82" s="1">
        <f t="shared" si="5"/>
        <v>-6.479405335381113</v>
      </c>
      <c r="H82" s="31">
        <f t="shared" si="6"/>
        <v>0.0015323712879767603</v>
      </c>
      <c r="I82" s="2">
        <v>0.34</v>
      </c>
      <c r="J82" s="2">
        <f t="shared" si="7"/>
        <v>-6.139405335381113</v>
      </c>
      <c r="K82" s="4">
        <f t="shared" si="8"/>
        <v>0.0021515662373634463</v>
      </c>
    </row>
    <row r="83" spans="1:11" ht="15">
      <c r="A83" s="1">
        <f t="shared" si="9"/>
        <v>79</v>
      </c>
      <c r="B83" s="1">
        <v>1</v>
      </c>
      <c r="C83" s="1">
        <v>1.38</v>
      </c>
      <c r="D83" s="1">
        <v>182</v>
      </c>
      <c r="E83" s="1">
        <v>8.41</v>
      </c>
      <c r="F83" s="1">
        <v>0.583050694</v>
      </c>
      <c r="G83" s="1">
        <f t="shared" si="5"/>
        <v>-5.024467478214278</v>
      </c>
      <c r="H83" s="31">
        <f t="shared" si="6"/>
        <v>0.006532137567444755</v>
      </c>
      <c r="I83" s="2">
        <v>0.34</v>
      </c>
      <c r="J83" s="2">
        <f t="shared" si="7"/>
        <v>-4.684467478214279</v>
      </c>
      <c r="K83" s="4">
        <f t="shared" si="8"/>
        <v>0.009153099401828388</v>
      </c>
    </row>
    <row r="84" spans="1:11" ht="15">
      <c r="A84" s="1">
        <f t="shared" si="9"/>
        <v>80</v>
      </c>
      <c r="B84" s="1">
        <v>1</v>
      </c>
      <c r="C84" s="1">
        <v>0.53</v>
      </c>
      <c r="D84" s="1">
        <v>109</v>
      </c>
      <c r="E84" s="1">
        <v>1.53</v>
      </c>
      <c r="F84" s="1">
        <v>1</v>
      </c>
      <c r="G84" s="1">
        <f t="shared" si="5"/>
        <v>1.0701443700000013</v>
      </c>
      <c r="H84" s="31">
        <f t="shared" si="6"/>
        <v>0.7446243700399444</v>
      </c>
      <c r="I84" s="2">
        <v>0.34</v>
      </c>
      <c r="J84" s="2">
        <f t="shared" si="7"/>
        <v>1.4101443700000014</v>
      </c>
      <c r="K84" s="4">
        <f t="shared" si="8"/>
        <v>0.8037887135745402</v>
      </c>
    </row>
    <row r="85" spans="1:11" ht="15">
      <c r="A85" s="1">
        <f t="shared" si="9"/>
        <v>81</v>
      </c>
      <c r="B85" s="1">
        <v>1</v>
      </c>
      <c r="C85" s="1">
        <v>0.96</v>
      </c>
      <c r="D85" s="1">
        <v>148</v>
      </c>
      <c r="E85" s="1">
        <v>4.07</v>
      </c>
      <c r="F85" s="1">
        <v>0.464713223</v>
      </c>
      <c r="G85" s="1">
        <f t="shared" si="5"/>
        <v>-5.002674023102951</v>
      </c>
      <c r="H85" s="31">
        <f t="shared" si="6"/>
        <v>0.006675097296807449</v>
      </c>
      <c r="I85" s="2">
        <v>0.34</v>
      </c>
      <c r="J85" s="2">
        <f t="shared" si="7"/>
        <v>-4.6626740231029515</v>
      </c>
      <c r="K85" s="4">
        <f t="shared" si="8"/>
        <v>0.00935288042425188</v>
      </c>
    </row>
    <row r="86" spans="1:11" ht="15">
      <c r="A86" s="1">
        <f t="shared" si="9"/>
        <v>82</v>
      </c>
      <c r="B86" s="1">
        <v>1</v>
      </c>
      <c r="C86" s="1">
        <v>0.94</v>
      </c>
      <c r="D86" s="1">
        <v>185</v>
      </c>
      <c r="E86" s="1">
        <v>3.8</v>
      </c>
      <c r="F86" s="1">
        <v>0.51417433</v>
      </c>
      <c r="G86" s="1">
        <f t="shared" si="5"/>
        <v>-3.9846590045772103</v>
      </c>
      <c r="H86" s="31">
        <f t="shared" si="6"/>
        <v>0.018259186649206106</v>
      </c>
      <c r="I86" s="2">
        <v>0.34</v>
      </c>
      <c r="J86" s="2">
        <f t="shared" si="7"/>
        <v>-3.6446590045772105</v>
      </c>
      <c r="K86" s="4">
        <f t="shared" si="8"/>
        <v>0.025464912379000493</v>
      </c>
    </row>
    <row r="87" spans="1:11" ht="15">
      <c r="A87" s="1">
        <f t="shared" si="9"/>
        <v>83</v>
      </c>
      <c r="B87" s="1">
        <v>1</v>
      </c>
      <c r="C87" s="1">
        <v>0.75</v>
      </c>
      <c r="D87" s="1">
        <v>109</v>
      </c>
      <c r="E87" s="1">
        <v>6.45</v>
      </c>
      <c r="F87" s="1">
        <v>0.318675787</v>
      </c>
      <c r="G87" s="1">
        <f t="shared" si="5"/>
        <v>-6.68700926470942</v>
      </c>
      <c r="H87" s="31">
        <f t="shared" si="6"/>
        <v>0.001245453579524723</v>
      </c>
      <c r="I87" s="2">
        <v>0.34</v>
      </c>
      <c r="J87" s="2">
        <f t="shared" si="7"/>
        <v>-6.3470092647094205</v>
      </c>
      <c r="K87" s="4">
        <f t="shared" si="8"/>
        <v>0.001748914951953084</v>
      </c>
    </row>
    <row r="88" spans="1:11" ht="15">
      <c r="A88" s="1">
        <f t="shared" si="9"/>
        <v>84</v>
      </c>
      <c r="B88" s="1">
        <v>1</v>
      </c>
      <c r="C88" s="1">
        <v>0.82</v>
      </c>
      <c r="D88" s="1">
        <v>170</v>
      </c>
      <c r="E88" s="1">
        <v>5.07</v>
      </c>
      <c r="F88" s="1">
        <v>0.42113607</v>
      </c>
      <c r="G88" s="1">
        <f t="shared" si="5"/>
        <v>-4.938449663667589</v>
      </c>
      <c r="H88" s="31">
        <f t="shared" si="6"/>
        <v>0.007114717087569632</v>
      </c>
      <c r="I88" s="2">
        <v>0.34</v>
      </c>
      <c r="J88" s="2">
        <f t="shared" si="7"/>
        <v>-4.598449663667589</v>
      </c>
      <c r="K88" s="4">
        <f t="shared" si="8"/>
        <v>0.009967088574997621</v>
      </c>
    </row>
    <row r="89" spans="1:11" ht="15">
      <c r="A89" s="1">
        <f t="shared" si="9"/>
        <v>85</v>
      </c>
      <c r="B89" s="1">
        <v>1</v>
      </c>
      <c r="C89" s="1">
        <v>0.29</v>
      </c>
      <c r="D89" s="1">
        <v>15</v>
      </c>
      <c r="E89" s="1">
        <v>3.34</v>
      </c>
      <c r="F89" s="1">
        <v>0.528552788</v>
      </c>
      <c r="G89" s="1">
        <f t="shared" si="5"/>
        <v>-4.291822836790355</v>
      </c>
      <c r="H89" s="31">
        <f t="shared" si="6"/>
        <v>0.013495350274651038</v>
      </c>
      <c r="I89" s="2">
        <v>0.34</v>
      </c>
      <c r="J89" s="2">
        <f t="shared" si="7"/>
        <v>-3.951822836790355</v>
      </c>
      <c r="K89" s="4">
        <f t="shared" si="8"/>
        <v>0.01885720692147206</v>
      </c>
    </row>
    <row r="90" spans="1:11" ht="15">
      <c r="A90" s="1">
        <f t="shared" si="9"/>
        <v>86</v>
      </c>
      <c r="B90" s="1">
        <v>1</v>
      </c>
      <c r="C90" s="1">
        <v>0.87</v>
      </c>
      <c r="D90" s="1">
        <v>127</v>
      </c>
      <c r="E90" s="1">
        <v>4.45</v>
      </c>
      <c r="F90" s="1">
        <v>0.256450179</v>
      </c>
      <c r="G90" s="1">
        <f t="shared" si="5"/>
        <v>-7.103613523066723</v>
      </c>
      <c r="H90" s="31">
        <f t="shared" si="6"/>
        <v>0.0008214534275400654</v>
      </c>
      <c r="I90" s="2">
        <v>0.34</v>
      </c>
      <c r="J90" s="2">
        <f t="shared" si="7"/>
        <v>-6.763613523066723</v>
      </c>
      <c r="K90" s="4">
        <f t="shared" si="8"/>
        <v>0.0011537152355017499</v>
      </c>
    </row>
    <row r="91" spans="1:11" ht="15">
      <c r="A91" s="1">
        <f t="shared" si="9"/>
        <v>87</v>
      </c>
      <c r="B91" s="1">
        <v>1</v>
      </c>
      <c r="C91" s="1">
        <v>0.38</v>
      </c>
      <c r="D91" s="1">
        <v>59</v>
      </c>
      <c r="E91" s="1">
        <v>4.35</v>
      </c>
      <c r="F91" s="1">
        <v>0.483679872</v>
      </c>
      <c r="G91" s="1">
        <f t="shared" si="5"/>
        <v>-4.5330731656720635</v>
      </c>
      <c r="H91" s="31">
        <f t="shared" si="6"/>
        <v>0.01063331356555364</v>
      </c>
      <c r="I91" s="2">
        <v>0.34</v>
      </c>
      <c r="J91" s="2">
        <f t="shared" si="7"/>
        <v>-4.193073165672064</v>
      </c>
      <c r="K91" s="4">
        <f t="shared" si="8"/>
        <v>0.014875196648095244</v>
      </c>
    </row>
    <row r="92" spans="1:11" ht="15">
      <c r="A92" s="1">
        <f t="shared" si="9"/>
        <v>88</v>
      </c>
      <c r="B92" s="1">
        <v>1</v>
      </c>
      <c r="C92" s="1">
        <v>0.6</v>
      </c>
      <c r="D92" s="1">
        <v>121</v>
      </c>
      <c r="E92" s="1">
        <v>2.09</v>
      </c>
      <c r="F92" s="1">
        <v>0.552183446</v>
      </c>
      <c r="G92" s="1">
        <f t="shared" si="5"/>
        <v>-3.3546304765149015</v>
      </c>
      <c r="H92" s="31">
        <f t="shared" si="6"/>
        <v>0.03374386009741091</v>
      </c>
      <c r="I92" s="2">
        <v>0.34</v>
      </c>
      <c r="J92" s="2">
        <f t="shared" si="7"/>
        <v>-3.0146304765149017</v>
      </c>
      <c r="K92" s="4">
        <f t="shared" si="8"/>
        <v>0.04676927640395097</v>
      </c>
    </row>
    <row r="93" spans="1:11" ht="15">
      <c r="A93" s="1">
        <f t="shared" si="9"/>
        <v>89</v>
      </c>
      <c r="B93" s="1">
        <v>1</v>
      </c>
      <c r="C93" s="1">
        <v>0.72</v>
      </c>
      <c r="D93" s="1">
        <v>53</v>
      </c>
      <c r="E93" s="1">
        <v>8.22</v>
      </c>
      <c r="F93" s="1">
        <v>0.632052401</v>
      </c>
      <c r="G93" s="1">
        <f t="shared" si="5"/>
        <v>-4.501548687830738</v>
      </c>
      <c r="H93" s="31">
        <f t="shared" si="6"/>
        <v>0.010970126971196608</v>
      </c>
      <c r="I93" s="2">
        <v>0.34</v>
      </c>
      <c r="J93" s="2">
        <f t="shared" si="7"/>
        <v>-4.161548687830738</v>
      </c>
      <c r="K93" s="4">
        <f t="shared" si="8"/>
        <v>0.015344289114430339</v>
      </c>
    </row>
    <row r="94" spans="1:11" ht="15">
      <c r="A94" s="1">
        <f t="shared" si="9"/>
        <v>90</v>
      </c>
      <c r="B94" s="1">
        <v>1</v>
      </c>
      <c r="C94" s="1">
        <v>0.44</v>
      </c>
      <c r="D94" s="1">
        <v>21</v>
      </c>
      <c r="E94" s="1">
        <v>8.85</v>
      </c>
      <c r="F94" s="1">
        <v>0.231678544</v>
      </c>
      <c r="G94" s="1">
        <f t="shared" si="5"/>
        <v>-8.162528460859729</v>
      </c>
      <c r="H94" s="31">
        <f t="shared" si="6"/>
        <v>0.00028505923398966835</v>
      </c>
      <c r="I94" s="2">
        <v>0.34</v>
      </c>
      <c r="J94" s="2">
        <f t="shared" si="7"/>
        <v>-7.822528460859729</v>
      </c>
      <c r="K94" s="4">
        <f t="shared" si="8"/>
        <v>0.00040044705873589897</v>
      </c>
    </row>
    <row r="95" spans="1:11" ht="15">
      <c r="A95" s="1">
        <f t="shared" si="9"/>
        <v>91</v>
      </c>
      <c r="B95" s="1">
        <v>1</v>
      </c>
      <c r="C95" s="1">
        <v>0.67</v>
      </c>
      <c r="D95" s="1">
        <v>66</v>
      </c>
      <c r="E95" s="1">
        <v>5.58</v>
      </c>
      <c r="F95" s="1">
        <v>0.582085412</v>
      </c>
      <c r="G95" s="1">
        <f t="shared" si="5"/>
        <v>-4.363050115403044</v>
      </c>
      <c r="H95" s="31">
        <f t="shared" si="6"/>
        <v>0.012579218872162795</v>
      </c>
      <c r="I95" s="2">
        <v>0.34</v>
      </c>
      <c r="J95" s="2">
        <f t="shared" si="7"/>
        <v>-4.023050115403044</v>
      </c>
      <c r="K95" s="4">
        <f t="shared" si="8"/>
        <v>0.01758357385020919</v>
      </c>
    </row>
    <row r="96" spans="1:11" ht="15">
      <c r="A96" s="1">
        <f t="shared" si="9"/>
        <v>92</v>
      </c>
      <c r="B96" s="1">
        <v>1</v>
      </c>
      <c r="C96" s="1">
        <v>0.33</v>
      </c>
      <c r="D96" s="1">
        <v>30</v>
      </c>
      <c r="E96" s="1">
        <v>5.71</v>
      </c>
      <c r="F96" s="1">
        <v>0.881193875</v>
      </c>
      <c r="G96" s="1">
        <f t="shared" si="5"/>
        <v>-1.0996721712858761</v>
      </c>
      <c r="H96" s="31">
        <f t="shared" si="6"/>
        <v>0.24980132467089927</v>
      </c>
      <c r="I96" s="2">
        <v>0.34</v>
      </c>
      <c r="J96" s="2">
        <f t="shared" si="7"/>
        <v>-0.759672171285876</v>
      </c>
      <c r="K96" s="4">
        <f t="shared" si="8"/>
        <v>0.3187174456041681</v>
      </c>
    </row>
    <row r="97" spans="1:11" ht="15">
      <c r="A97" s="1">
        <f t="shared" si="9"/>
        <v>93</v>
      </c>
      <c r="B97" s="1">
        <v>1</v>
      </c>
      <c r="C97" s="1">
        <v>0.69</v>
      </c>
      <c r="D97" s="1">
        <v>203</v>
      </c>
      <c r="E97" s="1">
        <v>7.26</v>
      </c>
      <c r="F97" s="1">
        <v>0.757574162</v>
      </c>
      <c r="G97" s="1">
        <f t="shared" si="5"/>
        <v>-1.2418287246117936</v>
      </c>
      <c r="H97" s="31">
        <f t="shared" si="6"/>
        <v>0.22411783016023423</v>
      </c>
      <c r="I97" s="2">
        <v>0.34</v>
      </c>
      <c r="J97" s="2">
        <f t="shared" si="7"/>
        <v>-0.9018287246117935</v>
      </c>
      <c r="K97" s="4">
        <f t="shared" si="8"/>
        <v>0.28867483892713264</v>
      </c>
    </row>
    <row r="98" spans="1:11" ht="15">
      <c r="A98" s="1">
        <f t="shared" si="9"/>
        <v>94</v>
      </c>
      <c r="B98" s="1">
        <v>1</v>
      </c>
      <c r="C98" s="1">
        <v>0.85</v>
      </c>
      <c r="D98" s="1">
        <v>67</v>
      </c>
      <c r="E98" s="1">
        <v>1.06</v>
      </c>
      <c r="F98" s="1">
        <v>0.269220966</v>
      </c>
      <c r="G98" s="1">
        <f t="shared" si="5"/>
        <v>-7.235793469791142</v>
      </c>
      <c r="H98" s="31">
        <f t="shared" si="6"/>
        <v>0.0007198169992396104</v>
      </c>
      <c r="I98" s="2">
        <v>0.34</v>
      </c>
      <c r="J98" s="2">
        <f t="shared" si="7"/>
        <v>-6.895793469791142</v>
      </c>
      <c r="K98" s="4">
        <f t="shared" si="8"/>
        <v>0.0010110104611498623</v>
      </c>
    </row>
    <row r="99" spans="1:11" ht="15">
      <c r="A99" s="1">
        <f t="shared" si="9"/>
        <v>95</v>
      </c>
      <c r="B99" s="1">
        <v>1</v>
      </c>
      <c r="C99" s="1">
        <v>0.95</v>
      </c>
      <c r="D99" s="1">
        <v>108</v>
      </c>
      <c r="E99" s="1">
        <v>1.37</v>
      </c>
      <c r="F99" s="1">
        <v>0.690292608</v>
      </c>
      <c r="G99" s="1">
        <f t="shared" si="5"/>
        <v>-2.943862787421696</v>
      </c>
      <c r="H99" s="31">
        <f t="shared" si="6"/>
        <v>0.050027376205392556</v>
      </c>
      <c r="I99" s="2">
        <v>0.34</v>
      </c>
      <c r="J99" s="2">
        <f t="shared" si="7"/>
        <v>-2.603862787421696</v>
      </c>
      <c r="K99" s="4">
        <f t="shared" si="8"/>
        <v>0.06889023129107778</v>
      </c>
    </row>
    <row r="100" spans="1:11" ht="15">
      <c r="A100" s="1">
        <f t="shared" si="9"/>
        <v>96</v>
      </c>
      <c r="B100" s="1">
        <v>1</v>
      </c>
      <c r="C100" s="1">
        <v>0.52</v>
      </c>
      <c r="D100" s="1">
        <v>122</v>
      </c>
      <c r="E100" s="1">
        <v>6.03</v>
      </c>
      <c r="F100" s="1">
        <v>0.682756146</v>
      </c>
      <c r="G100" s="1">
        <f t="shared" si="5"/>
        <v>-2.389925266834802</v>
      </c>
      <c r="H100" s="31">
        <f t="shared" si="6"/>
        <v>0.08394417851643714</v>
      </c>
      <c r="I100" s="2">
        <v>0.34</v>
      </c>
      <c r="J100" s="2">
        <f t="shared" si="7"/>
        <v>-2.0499252668348023</v>
      </c>
      <c r="K100" s="4">
        <f t="shared" si="8"/>
        <v>0.11405993286809679</v>
      </c>
    </row>
    <row r="101" spans="1:11" ht="15">
      <c r="A101" s="1">
        <f t="shared" si="9"/>
        <v>97</v>
      </c>
      <c r="B101" s="1">
        <v>1</v>
      </c>
      <c r="C101" s="1">
        <v>0.76</v>
      </c>
      <c r="D101" s="1">
        <v>164</v>
      </c>
      <c r="E101" s="1">
        <v>2.47</v>
      </c>
      <c r="F101" s="1">
        <v>0.625558971</v>
      </c>
      <c r="G101" s="1">
        <f t="shared" si="5"/>
        <v>-2.555423798156827</v>
      </c>
      <c r="H101" s="31">
        <f t="shared" si="6"/>
        <v>0.07206295372382847</v>
      </c>
      <c r="I101" s="2">
        <v>0.34</v>
      </c>
      <c r="J101" s="2">
        <f t="shared" si="7"/>
        <v>-2.215423798156827</v>
      </c>
      <c r="K101" s="4">
        <f t="shared" si="8"/>
        <v>0.09837395212811004</v>
      </c>
    </row>
    <row r="102" spans="1:11" ht="15">
      <c r="A102" s="1">
        <f t="shared" si="9"/>
        <v>98</v>
      </c>
      <c r="B102" s="1">
        <v>1</v>
      </c>
      <c r="C102" s="1">
        <v>0.7</v>
      </c>
      <c r="D102" s="1">
        <v>145</v>
      </c>
      <c r="E102" s="1">
        <v>10.26</v>
      </c>
      <c r="F102" s="1">
        <v>0.864792842</v>
      </c>
      <c r="G102" s="1">
        <f t="shared" si="5"/>
        <v>-1.3299807015949536</v>
      </c>
      <c r="H102" s="31">
        <f t="shared" si="6"/>
        <v>0.20916255741345174</v>
      </c>
      <c r="I102" s="2">
        <v>0.34</v>
      </c>
      <c r="J102" s="2">
        <f t="shared" si="7"/>
        <v>-0.9899807015949535</v>
      </c>
      <c r="K102" s="4">
        <f t="shared" si="8"/>
        <v>0.27091588946388234</v>
      </c>
    </row>
    <row r="103" spans="1:11" ht="15">
      <c r="A103" s="1">
        <f t="shared" si="9"/>
        <v>99</v>
      </c>
      <c r="B103" s="1">
        <v>1</v>
      </c>
      <c r="C103" s="1">
        <v>0.56</v>
      </c>
      <c r="D103" s="1">
        <v>114</v>
      </c>
      <c r="E103" s="1">
        <v>5.86</v>
      </c>
      <c r="F103" s="1">
        <v>0.663352128</v>
      </c>
      <c r="G103" s="1">
        <f t="shared" si="5"/>
        <v>-2.7522399953119354</v>
      </c>
      <c r="H103" s="31">
        <f t="shared" si="6"/>
        <v>0.059960268240854056</v>
      </c>
      <c r="I103" s="2">
        <v>0.34</v>
      </c>
      <c r="J103" s="2">
        <f t="shared" si="7"/>
        <v>-2.4122399953119356</v>
      </c>
      <c r="K103" s="4">
        <f t="shared" si="8"/>
        <v>0.08224408499914695</v>
      </c>
    </row>
    <row r="104" spans="1:11" ht="15">
      <c r="A104" s="1">
        <f t="shared" si="9"/>
        <v>100</v>
      </c>
      <c r="B104" s="1">
        <v>1</v>
      </c>
      <c r="C104" s="1">
        <v>0.89</v>
      </c>
      <c r="D104" s="1">
        <v>87</v>
      </c>
      <c r="E104" s="1">
        <v>1.63</v>
      </c>
      <c r="F104" s="1">
        <v>0.561085001</v>
      </c>
      <c r="G104" s="1">
        <f t="shared" si="5"/>
        <v>-4.338508771976938</v>
      </c>
      <c r="H104" s="31">
        <f t="shared" si="6"/>
        <v>0.012887721270245898</v>
      </c>
      <c r="I104" s="2">
        <v>0.34</v>
      </c>
      <c r="J104" s="2">
        <f t="shared" si="7"/>
        <v>-3.9985087719769385</v>
      </c>
      <c r="K104" s="4">
        <f t="shared" si="8"/>
        <v>0.018012568025653063</v>
      </c>
    </row>
    <row r="105" spans="1:11" ht="15">
      <c r="A105" s="1">
        <f t="shared" si="9"/>
        <v>101</v>
      </c>
      <c r="B105" s="1">
        <v>1</v>
      </c>
      <c r="C105" s="1">
        <v>1.03</v>
      </c>
      <c r="D105" s="1">
        <v>154</v>
      </c>
      <c r="E105" s="1">
        <v>5.81</v>
      </c>
      <c r="F105" s="1">
        <v>0.692504529</v>
      </c>
      <c r="G105" s="1">
        <f t="shared" si="5"/>
        <v>-3.1210955558426727</v>
      </c>
      <c r="H105" s="31">
        <f t="shared" si="6"/>
        <v>0.04224542259788481</v>
      </c>
      <c r="I105" s="2">
        <v>0.34</v>
      </c>
      <c r="J105" s="2">
        <f t="shared" si="7"/>
        <v>-2.781095555842673</v>
      </c>
      <c r="K105" s="4">
        <f t="shared" si="8"/>
        <v>0.058354326600155125</v>
      </c>
    </row>
    <row r="106" spans="1:11" ht="15">
      <c r="A106" s="1">
        <f t="shared" si="9"/>
        <v>102</v>
      </c>
      <c r="B106" s="1">
        <v>1</v>
      </c>
      <c r="C106" s="1">
        <v>0.74</v>
      </c>
      <c r="D106" s="1">
        <v>134</v>
      </c>
      <c r="E106" s="1">
        <v>5.45</v>
      </c>
      <c r="F106" s="1">
        <v>0.405632845</v>
      </c>
      <c r="G106" s="1">
        <f t="shared" si="5"/>
        <v>-5.385200019670766</v>
      </c>
      <c r="H106" s="31">
        <f t="shared" si="6"/>
        <v>0.004563006881879405</v>
      </c>
      <c r="I106" s="2">
        <v>0.34</v>
      </c>
      <c r="J106" s="2">
        <f t="shared" si="7"/>
        <v>-5.045200019670766</v>
      </c>
      <c r="K106" s="4">
        <f t="shared" si="8"/>
        <v>0.006398961659732267</v>
      </c>
    </row>
    <row r="107" spans="1:11" ht="15">
      <c r="A107" s="1">
        <f t="shared" si="9"/>
        <v>103</v>
      </c>
      <c r="B107" s="1">
        <v>1</v>
      </c>
      <c r="C107" s="1">
        <v>0.87</v>
      </c>
      <c r="D107" s="1">
        <v>105</v>
      </c>
      <c r="E107" s="1">
        <v>6.72</v>
      </c>
      <c r="F107" s="1">
        <v>0.625056183</v>
      </c>
      <c r="G107" s="1">
        <f t="shared" si="5"/>
        <v>-4.102585514216471</v>
      </c>
      <c r="H107" s="31">
        <f t="shared" si="6"/>
        <v>0.01626108799592236</v>
      </c>
      <c r="I107" s="2">
        <v>0.34</v>
      </c>
      <c r="J107" s="2">
        <f t="shared" si="7"/>
        <v>-3.762585514216471</v>
      </c>
      <c r="K107" s="4">
        <f t="shared" si="8"/>
        <v>0.02269652233309384</v>
      </c>
    </row>
    <row r="108" spans="1:11" ht="15">
      <c r="A108" s="1">
        <f t="shared" si="9"/>
        <v>104</v>
      </c>
      <c r="B108" s="1">
        <v>1</v>
      </c>
      <c r="C108" s="1">
        <v>0.84</v>
      </c>
      <c r="D108" s="1">
        <v>266</v>
      </c>
      <c r="E108" s="1">
        <v>5.93</v>
      </c>
      <c r="F108" s="1">
        <v>0.722102691</v>
      </c>
      <c r="G108" s="1">
        <f t="shared" si="5"/>
        <v>-1.0043603509424663</v>
      </c>
      <c r="H108" s="31">
        <f t="shared" si="6"/>
        <v>0.2680849885515667</v>
      </c>
      <c r="I108" s="2">
        <v>0.34</v>
      </c>
      <c r="J108" s="2">
        <f t="shared" si="7"/>
        <v>-0.6643603509424663</v>
      </c>
      <c r="K108" s="4">
        <f t="shared" si="8"/>
        <v>0.33976080046101476</v>
      </c>
    </row>
    <row r="109" spans="1:11" ht="15">
      <c r="A109" s="1">
        <f t="shared" si="9"/>
        <v>105</v>
      </c>
      <c r="B109" s="1">
        <v>1</v>
      </c>
      <c r="C109" s="1">
        <v>0.77</v>
      </c>
      <c r="D109" s="1">
        <v>78</v>
      </c>
      <c r="E109" s="1">
        <v>8.99</v>
      </c>
      <c r="F109" s="1">
        <v>0.400606714</v>
      </c>
      <c r="G109" s="1">
        <f t="shared" si="5"/>
        <v>-6.652155880825019</v>
      </c>
      <c r="H109" s="31">
        <f t="shared" si="6"/>
        <v>0.0012895702144028471</v>
      </c>
      <c r="I109" s="2">
        <v>0.34</v>
      </c>
      <c r="J109" s="2">
        <f t="shared" si="7"/>
        <v>-6.312155880825019</v>
      </c>
      <c r="K109" s="4">
        <f t="shared" si="8"/>
        <v>0.0018108329335073782</v>
      </c>
    </row>
    <row r="110" spans="1:11" ht="15">
      <c r="A110" s="1">
        <f t="shared" si="9"/>
        <v>106</v>
      </c>
      <c r="B110" s="1">
        <v>1</v>
      </c>
      <c r="C110" s="1">
        <v>0.85</v>
      </c>
      <c r="D110" s="1">
        <v>123</v>
      </c>
      <c r="E110" s="1">
        <v>7.58</v>
      </c>
      <c r="F110" s="1">
        <v>0.597433138</v>
      </c>
      <c r="G110" s="1">
        <f t="shared" si="5"/>
        <v>-4.209162073528306</v>
      </c>
      <c r="H110" s="31">
        <f t="shared" si="6"/>
        <v>0.0146412619329172</v>
      </c>
      <c r="I110" s="2">
        <v>0.34</v>
      </c>
      <c r="J110" s="2">
        <f t="shared" si="7"/>
        <v>-3.8691620735283063</v>
      </c>
      <c r="K110" s="4">
        <f t="shared" si="8"/>
        <v>0.020448964912900613</v>
      </c>
    </row>
    <row r="111" spans="1:11" ht="15">
      <c r="A111" s="1">
        <f t="shared" si="9"/>
        <v>107</v>
      </c>
      <c r="B111" s="1">
        <v>1</v>
      </c>
      <c r="C111" s="1">
        <v>0.81</v>
      </c>
      <c r="D111" s="1">
        <v>137</v>
      </c>
      <c r="E111" s="1">
        <v>9.98</v>
      </c>
      <c r="F111" s="1">
        <v>0.739305751</v>
      </c>
      <c r="G111" s="1">
        <f t="shared" si="5"/>
        <v>-2.8751161930696885</v>
      </c>
      <c r="H111" s="31">
        <f t="shared" si="6"/>
        <v>0.05339745638062196</v>
      </c>
      <c r="I111" s="2">
        <v>0.34</v>
      </c>
      <c r="J111" s="2">
        <f t="shared" si="7"/>
        <v>-2.5351161930696886</v>
      </c>
      <c r="K111" s="4">
        <f t="shared" si="8"/>
        <v>0.07343277814309514</v>
      </c>
    </row>
    <row r="112" spans="1:11" ht="15">
      <c r="A112" s="1">
        <f t="shared" si="9"/>
        <v>108</v>
      </c>
      <c r="B112" s="1">
        <v>1</v>
      </c>
      <c r="C112" s="1">
        <v>1.31</v>
      </c>
      <c r="D112" s="1">
        <v>79</v>
      </c>
      <c r="E112" s="1">
        <v>5.17</v>
      </c>
      <c r="F112" s="1">
        <v>0.28411336</v>
      </c>
      <c r="G112" s="1">
        <f t="shared" si="5"/>
        <v>-8.597333226378321</v>
      </c>
      <c r="H112" s="31">
        <f t="shared" si="6"/>
        <v>0.0001845633474576587</v>
      </c>
      <c r="I112" s="2">
        <v>0.34</v>
      </c>
      <c r="J112" s="2">
        <f t="shared" si="7"/>
        <v>-8.257333226378321</v>
      </c>
      <c r="K112" s="4">
        <f t="shared" si="8"/>
        <v>0.00025928245193989886</v>
      </c>
    </row>
    <row r="113" spans="1:11" ht="15">
      <c r="A113" s="1">
        <f t="shared" si="9"/>
        <v>109</v>
      </c>
      <c r="B113" s="1">
        <v>1</v>
      </c>
      <c r="C113" s="1">
        <v>0.59</v>
      </c>
      <c r="D113" s="1">
        <v>54</v>
      </c>
      <c r="E113" s="1">
        <v>6.14</v>
      </c>
      <c r="F113" s="1">
        <v>0.372633853</v>
      </c>
      <c r="G113" s="1">
        <f t="shared" si="5"/>
        <v>-6.412093223263261</v>
      </c>
      <c r="H113" s="31">
        <f t="shared" si="6"/>
        <v>0.0016388943160731127</v>
      </c>
      <c r="I113" s="2">
        <v>0.34</v>
      </c>
      <c r="J113" s="2">
        <f t="shared" si="7"/>
        <v>-6.072093223263261</v>
      </c>
      <c r="K113" s="4">
        <f t="shared" si="8"/>
        <v>0.0023010335021544236</v>
      </c>
    </row>
    <row r="114" spans="1:11" ht="15">
      <c r="A114" s="1">
        <f t="shared" si="9"/>
        <v>110</v>
      </c>
      <c r="B114" s="1">
        <v>1</v>
      </c>
      <c r="C114" s="1">
        <v>0.83</v>
      </c>
      <c r="D114" s="1">
        <v>124</v>
      </c>
      <c r="E114" s="1">
        <v>12.62</v>
      </c>
      <c r="F114" s="1">
        <v>0.45713061</v>
      </c>
      <c r="G114" s="1">
        <f t="shared" si="5"/>
        <v>-6.151361013291569</v>
      </c>
      <c r="H114" s="31">
        <f t="shared" si="6"/>
        <v>0.002126050327671011</v>
      </c>
      <c r="I114" s="2">
        <v>0.34</v>
      </c>
      <c r="J114" s="2">
        <f t="shared" si="7"/>
        <v>-5.811361013291569</v>
      </c>
      <c r="K114" s="4">
        <f t="shared" si="8"/>
        <v>0.0029844198819361087</v>
      </c>
    </row>
    <row r="115" spans="1:11" ht="15">
      <c r="A115" s="1">
        <f t="shared" si="9"/>
        <v>111</v>
      </c>
      <c r="B115" s="1">
        <v>1</v>
      </c>
      <c r="C115" s="1">
        <v>0.95</v>
      </c>
      <c r="D115" s="1">
        <v>120</v>
      </c>
      <c r="E115" s="1">
        <v>4.92</v>
      </c>
      <c r="F115" s="1">
        <v>1.038065109</v>
      </c>
      <c r="G115" s="1">
        <f t="shared" si="5"/>
        <v>0.11064176191386643</v>
      </c>
      <c r="H115" s="31">
        <f t="shared" si="6"/>
        <v>0.5276322576421166</v>
      </c>
      <c r="I115" s="2">
        <v>0.34</v>
      </c>
      <c r="J115" s="2">
        <f t="shared" si="7"/>
        <v>0.45064176191386646</v>
      </c>
      <c r="K115" s="4">
        <f t="shared" si="8"/>
        <v>0.6107918077557792</v>
      </c>
    </row>
    <row r="116" spans="1:11" ht="15">
      <c r="A116" s="1">
        <f t="shared" si="9"/>
        <v>112</v>
      </c>
      <c r="B116" s="1">
        <v>1</v>
      </c>
      <c r="C116" s="1">
        <v>0.96</v>
      </c>
      <c r="D116" s="1">
        <v>89</v>
      </c>
      <c r="E116" s="1">
        <v>7</v>
      </c>
      <c r="F116" s="1">
        <v>0.308512022</v>
      </c>
      <c r="G116" s="1">
        <f t="shared" si="5"/>
        <v>-7.616454615046615</v>
      </c>
      <c r="H116" s="31">
        <f t="shared" si="6"/>
        <v>0.0004920418530122277</v>
      </c>
      <c r="I116" s="2">
        <v>0.34</v>
      </c>
      <c r="J116" s="2">
        <f t="shared" si="7"/>
        <v>-7.276454615046615</v>
      </c>
      <c r="K116" s="4">
        <f t="shared" si="8"/>
        <v>0.0006911553023482836</v>
      </c>
    </row>
    <row r="117" spans="1:11" ht="15">
      <c r="A117" s="1">
        <f t="shared" si="9"/>
        <v>113</v>
      </c>
      <c r="B117" s="1">
        <v>1</v>
      </c>
      <c r="C117" s="1">
        <v>0.7</v>
      </c>
      <c r="D117" s="1">
        <v>48</v>
      </c>
      <c r="E117" s="1">
        <v>8</v>
      </c>
      <c r="F117" s="1">
        <v>0.833915143</v>
      </c>
      <c r="G117" s="1">
        <f t="shared" si="5"/>
        <v>-2.534383960821991</v>
      </c>
      <c r="H117" s="31">
        <f t="shared" si="6"/>
        <v>0.07348261508611309</v>
      </c>
      <c r="I117" s="2">
        <v>0.34</v>
      </c>
      <c r="J117" s="2">
        <f t="shared" si="7"/>
        <v>-2.194383960821991</v>
      </c>
      <c r="K117" s="4">
        <f t="shared" si="8"/>
        <v>0.10025594613209979</v>
      </c>
    </row>
    <row r="118" spans="1:11" ht="15">
      <c r="A118" s="1">
        <f t="shared" si="9"/>
        <v>114</v>
      </c>
      <c r="B118" s="1">
        <v>1</v>
      </c>
      <c r="C118" s="1">
        <v>0.93</v>
      </c>
      <c r="D118" s="1">
        <v>33</v>
      </c>
      <c r="E118" s="1">
        <v>8</v>
      </c>
      <c r="F118" s="1">
        <v>0.90963031</v>
      </c>
      <c r="G118" s="1">
        <f t="shared" si="5"/>
        <v>-2.5502383462104685</v>
      </c>
      <c r="H118" s="31">
        <f t="shared" si="6"/>
        <v>0.072410474682803</v>
      </c>
      <c r="I118" s="2">
        <v>0.34</v>
      </c>
      <c r="J118" s="2">
        <f t="shared" si="7"/>
        <v>-2.2102383462104687</v>
      </c>
      <c r="K118" s="4">
        <f t="shared" si="8"/>
        <v>0.09883484248160948</v>
      </c>
    </row>
    <row r="119" spans="1:11" ht="15">
      <c r="A119" s="1">
        <f t="shared" si="9"/>
        <v>115</v>
      </c>
      <c r="B119" s="1">
        <v>1</v>
      </c>
      <c r="C119" s="1">
        <v>0.93</v>
      </c>
      <c r="D119" s="1">
        <v>150</v>
      </c>
      <c r="E119" s="1">
        <v>4.92</v>
      </c>
      <c r="F119" s="1">
        <v>0.447627699</v>
      </c>
      <c r="G119" s="1">
        <f t="shared" si="5"/>
        <v>-5.178894455522962</v>
      </c>
      <c r="H119" s="31">
        <f t="shared" si="6"/>
        <v>0.0056026651518994225</v>
      </c>
      <c r="I119" s="2">
        <v>0.34</v>
      </c>
      <c r="J119" s="2">
        <f t="shared" si="7"/>
        <v>-4.838894455522962</v>
      </c>
      <c r="K119" s="4">
        <f t="shared" si="8"/>
        <v>0.007853632695918085</v>
      </c>
    </row>
    <row r="120" spans="1:11" ht="15">
      <c r="A120" s="1">
        <f t="shared" si="9"/>
        <v>116</v>
      </c>
      <c r="B120" s="1">
        <v>1</v>
      </c>
      <c r="C120" s="1">
        <v>1.26</v>
      </c>
      <c r="D120" s="1">
        <v>71</v>
      </c>
      <c r="E120" s="1">
        <v>24.46</v>
      </c>
      <c r="F120" s="1">
        <v>0.740841463</v>
      </c>
      <c r="G120" s="1">
        <f t="shared" si="5"/>
        <v>-6.634334122703832</v>
      </c>
      <c r="H120" s="31">
        <f t="shared" si="6"/>
        <v>0.0013127281982414072</v>
      </c>
      <c r="I120" s="2">
        <v>0.34</v>
      </c>
      <c r="J120" s="2">
        <f t="shared" si="7"/>
        <v>-6.294334122703832</v>
      </c>
      <c r="K120" s="4">
        <f t="shared" si="8"/>
        <v>0.0018433344281858731</v>
      </c>
    </row>
    <row r="121" spans="1:11" ht="15">
      <c r="A121" s="1">
        <f t="shared" si="9"/>
        <v>117</v>
      </c>
      <c r="B121" s="1">
        <v>1</v>
      </c>
      <c r="C121" s="1">
        <v>0.96</v>
      </c>
      <c r="D121" s="1">
        <v>137</v>
      </c>
      <c r="E121" s="1">
        <v>5.38</v>
      </c>
      <c r="F121" s="1">
        <v>0.522521318</v>
      </c>
      <c r="G121" s="1">
        <f t="shared" si="5"/>
        <v>-4.7475868987329655</v>
      </c>
      <c r="H121" s="31">
        <f t="shared" si="6"/>
        <v>0.008598030568463687</v>
      </c>
      <c r="I121" s="2">
        <v>0.34</v>
      </c>
      <c r="J121" s="2">
        <f t="shared" si="7"/>
        <v>-4.407586898732966</v>
      </c>
      <c r="K121" s="4">
        <f t="shared" si="8"/>
        <v>0.012037869457557096</v>
      </c>
    </row>
    <row r="122" spans="1:11" ht="15">
      <c r="A122" s="1">
        <f t="shared" si="9"/>
        <v>118</v>
      </c>
      <c r="B122" s="1">
        <v>1</v>
      </c>
      <c r="C122" s="1">
        <v>0.77</v>
      </c>
      <c r="D122" s="1">
        <v>155</v>
      </c>
      <c r="E122" s="1">
        <v>4.68</v>
      </c>
      <c r="F122" s="1">
        <v>0.672669347</v>
      </c>
      <c r="G122" s="1">
        <f t="shared" si="5"/>
        <v>-2.5191180250351373</v>
      </c>
      <c r="H122" s="31">
        <f t="shared" si="6"/>
        <v>0.07452875587819936</v>
      </c>
      <c r="I122" s="2">
        <v>0.34</v>
      </c>
      <c r="J122" s="2">
        <f t="shared" si="7"/>
        <v>-2.1791180250351374</v>
      </c>
      <c r="K122" s="4">
        <f t="shared" si="8"/>
        <v>0.10164143314040136</v>
      </c>
    </row>
    <row r="123" spans="1:11" ht="15">
      <c r="A123" s="1">
        <f t="shared" si="9"/>
        <v>119</v>
      </c>
      <c r="B123" s="1">
        <v>1</v>
      </c>
      <c r="C123" s="1">
        <v>0.88</v>
      </c>
      <c r="D123" s="1">
        <v>65</v>
      </c>
      <c r="E123" s="1">
        <v>2.21</v>
      </c>
      <c r="F123" s="1">
        <v>0.116127803</v>
      </c>
      <c r="G123" s="1">
        <f t="shared" si="5"/>
        <v>-8.961627304544413</v>
      </c>
      <c r="H123" s="31">
        <f t="shared" si="6"/>
        <v>0.00012822095981747207</v>
      </c>
      <c r="I123" s="2">
        <v>0.34</v>
      </c>
      <c r="J123" s="2">
        <f t="shared" si="7"/>
        <v>-8.621627304544413</v>
      </c>
      <c r="K123" s="4">
        <f t="shared" si="8"/>
        <v>0.000180134375479789</v>
      </c>
    </row>
    <row r="124" spans="1:11" ht="15">
      <c r="A124" s="1">
        <f t="shared" si="9"/>
        <v>120</v>
      </c>
      <c r="B124" s="1">
        <v>1</v>
      </c>
      <c r="C124" s="1">
        <v>1.04</v>
      </c>
      <c r="D124" s="1">
        <v>89</v>
      </c>
      <c r="E124" s="1">
        <v>5.09</v>
      </c>
      <c r="F124" s="1">
        <v>0.688166005</v>
      </c>
      <c r="G124" s="1">
        <f t="shared" si="5"/>
        <v>-3.8965334492016863</v>
      </c>
      <c r="H124" s="31">
        <f t="shared" si="6"/>
        <v>0.019907830924487727</v>
      </c>
      <c r="I124" s="2">
        <v>0.34</v>
      </c>
      <c r="J124" s="2">
        <f t="shared" si="7"/>
        <v>-3.5565334492016865</v>
      </c>
      <c r="K124" s="4">
        <f t="shared" si="8"/>
        <v>0.02774578290573973</v>
      </c>
    </row>
    <row r="125" spans="1:11" ht="15">
      <c r="A125" s="1">
        <f t="shared" si="9"/>
        <v>121</v>
      </c>
      <c r="B125" s="1">
        <v>1</v>
      </c>
      <c r="C125" s="1">
        <v>1.14</v>
      </c>
      <c r="D125" s="1">
        <v>68</v>
      </c>
      <c r="E125" s="1">
        <v>3.15</v>
      </c>
      <c r="F125" s="1">
        <v>0.465505628</v>
      </c>
      <c r="G125" s="1">
        <f t="shared" si="5"/>
        <v>-6.303853981641436</v>
      </c>
      <c r="H125" s="31">
        <f t="shared" si="6"/>
        <v>0.0018259012980189689</v>
      </c>
      <c r="I125" s="2">
        <v>0.34</v>
      </c>
      <c r="J125" s="2">
        <f t="shared" si="7"/>
        <v>-5.963853981641436</v>
      </c>
      <c r="K125" s="4">
        <f t="shared" si="8"/>
        <v>0.00256340026563358</v>
      </c>
    </row>
    <row r="126" spans="1:11" ht="15">
      <c r="A126" s="1">
        <f t="shared" si="9"/>
        <v>122</v>
      </c>
      <c r="B126" s="1">
        <v>1</v>
      </c>
      <c r="C126" s="1">
        <v>1.14</v>
      </c>
      <c r="D126" s="1">
        <v>68</v>
      </c>
      <c r="E126" s="1">
        <v>3.15</v>
      </c>
      <c r="F126" s="1">
        <v>0.825904564</v>
      </c>
      <c r="G126" s="1">
        <f t="shared" si="5"/>
        <v>-2.8194943632604677</v>
      </c>
      <c r="H126" s="31">
        <f t="shared" si="6"/>
        <v>0.056279783113752924</v>
      </c>
      <c r="I126" s="2">
        <v>0.34</v>
      </c>
      <c r="J126" s="2">
        <f t="shared" si="7"/>
        <v>-2.479494363260468</v>
      </c>
      <c r="K126" s="4">
        <f t="shared" si="8"/>
        <v>0.07730826235444413</v>
      </c>
    </row>
    <row r="127" spans="1:11" ht="15">
      <c r="A127" s="1">
        <f t="shared" si="9"/>
        <v>123</v>
      </c>
      <c r="B127" s="1">
        <v>1</v>
      </c>
      <c r="C127" s="1">
        <v>0.73</v>
      </c>
      <c r="D127" s="1">
        <v>114</v>
      </c>
      <c r="E127" s="1">
        <v>7.85</v>
      </c>
      <c r="F127" s="1">
        <v>0.436839118</v>
      </c>
      <c r="G127" s="1">
        <f t="shared" si="5"/>
        <v>-5.613728076311565</v>
      </c>
      <c r="H127" s="31">
        <f t="shared" si="6"/>
        <v>0.003634190508267323</v>
      </c>
      <c r="I127" s="2">
        <v>0.34</v>
      </c>
      <c r="J127" s="2">
        <f t="shared" si="7"/>
        <v>-5.273728076311565</v>
      </c>
      <c r="K127" s="4">
        <f t="shared" si="8"/>
        <v>0.005098344185910282</v>
      </c>
    </row>
    <row r="128" spans="1:11" ht="15">
      <c r="A128" s="1">
        <f t="shared" si="9"/>
        <v>124</v>
      </c>
      <c r="B128" s="1">
        <v>1</v>
      </c>
      <c r="C128" s="1">
        <v>0.74</v>
      </c>
      <c r="D128" s="1">
        <v>110</v>
      </c>
      <c r="E128" s="1">
        <v>8</v>
      </c>
      <c r="F128" s="1">
        <v>0.75036914</v>
      </c>
      <c r="G128" s="1">
        <f t="shared" si="5"/>
        <v>-2.6755517012241814</v>
      </c>
      <c r="H128" s="31">
        <f t="shared" si="6"/>
        <v>0.06443150124930311</v>
      </c>
      <c r="I128" s="2">
        <v>0.34</v>
      </c>
      <c r="J128" s="2">
        <f t="shared" si="7"/>
        <v>-2.3355517012241815</v>
      </c>
      <c r="K128" s="4">
        <f t="shared" si="8"/>
        <v>0.08822107279749164</v>
      </c>
    </row>
    <row r="129" spans="1:11" ht="15">
      <c r="A129" s="1">
        <f t="shared" si="9"/>
        <v>125</v>
      </c>
      <c r="B129" s="1">
        <v>1</v>
      </c>
      <c r="C129" s="1">
        <v>0.49</v>
      </c>
      <c r="D129" s="1">
        <v>27</v>
      </c>
      <c r="E129" s="1">
        <v>5.58</v>
      </c>
      <c r="F129" s="1">
        <v>0.462296656</v>
      </c>
      <c r="G129" s="1">
        <f t="shared" si="5"/>
        <v>-5.561496615102673</v>
      </c>
      <c r="H129" s="31">
        <f t="shared" si="6"/>
        <v>0.00382830830138505</v>
      </c>
      <c r="I129" s="2">
        <v>0.34</v>
      </c>
      <c r="J129" s="2">
        <f t="shared" si="7"/>
        <v>-5.221496615102673</v>
      </c>
      <c r="K129" s="4">
        <f t="shared" si="8"/>
        <v>0.005370247221831114</v>
      </c>
    </row>
    <row r="130" spans="1:11" ht="15">
      <c r="A130" s="1">
        <f t="shared" si="9"/>
        <v>126</v>
      </c>
      <c r="B130" s="1">
        <v>1</v>
      </c>
      <c r="C130" s="1">
        <v>0.64</v>
      </c>
      <c r="D130" s="1">
        <v>79</v>
      </c>
      <c r="E130" s="1">
        <v>4.14</v>
      </c>
      <c r="F130" s="1">
        <v>0.289396842</v>
      </c>
      <c r="G130" s="1">
        <f t="shared" si="5"/>
        <v>-6.774202539542956</v>
      </c>
      <c r="H130" s="31">
        <f t="shared" si="6"/>
        <v>0.0011415768523666823</v>
      </c>
      <c r="I130" s="2">
        <v>0.34</v>
      </c>
      <c r="J130" s="2">
        <f t="shared" si="7"/>
        <v>-6.434202539542956</v>
      </c>
      <c r="K130" s="4">
        <f t="shared" si="8"/>
        <v>0.0016031145623063346</v>
      </c>
    </row>
    <row r="131" spans="1:11" ht="15">
      <c r="A131" s="1">
        <f t="shared" si="9"/>
        <v>127</v>
      </c>
      <c r="B131" s="1">
        <v>1</v>
      </c>
      <c r="C131" s="1">
        <v>1</v>
      </c>
      <c r="D131" s="1">
        <v>147</v>
      </c>
      <c r="E131" s="1">
        <v>5.43</v>
      </c>
      <c r="F131" s="1">
        <v>0.280833849</v>
      </c>
      <c r="G131" s="1">
        <f t="shared" si="5"/>
        <v>-7.065255195335514</v>
      </c>
      <c r="H131" s="31">
        <f t="shared" si="6"/>
        <v>0.0008535477189792288</v>
      </c>
      <c r="I131" s="2">
        <v>0.34</v>
      </c>
      <c r="J131" s="2">
        <f t="shared" si="7"/>
        <v>-6.725255195335514</v>
      </c>
      <c r="K131" s="4">
        <f t="shared" si="8"/>
        <v>0.0011987754639514426</v>
      </c>
    </row>
    <row r="132" spans="1:11" ht="15">
      <c r="A132" s="1">
        <f t="shared" si="9"/>
        <v>128</v>
      </c>
      <c r="B132" s="1">
        <v>1</v>
      </c>
      <c r="C132" s="1">
        <v>0.31</v>
      </c>
      <c r="D132" s="1">
        <v>14</v>
      </c>
      <c r="E132" s="1">
        <v>23.19</v>
      </c>
      <c r="F132" s="1">
        <v>0.824110005</v>
      </c>
      <c r="G132" s="1">
        <f t="shared" si="5"/>
        <v>-4.043940202729685</v>
      </c>
      <c r="H132" s="31">
        <f t="shared" si="6"/>
        <v>0.01722632355804169</v>
      </c>
      <c r="I132" s="2">
        <v>0.34</v>
      </c>
      <c r="J132" s="2">
        <f t="shared" si="7"/>
        <v>-3.703940202729685</v>
      </c>
      <c r="K132" s="4">
        <f t="shared" si="8"/>
        <v>0.024034423450215427</v>
      </c>
    </row>
    <row r="133" spans="1:11" ht="15">
      <c r="A133" s="1">
        <f t="shared" si="9"/>
        <v>129</v>
      </c>
      <c r="B133" s="1">
        <v>1</v>
      </c>
      <c r="C133" s="1">
        <v>0.69</v>
      </c>
      <c r="D133" s="1">
        <v>100</v>
      </c>
      <c r="E133" s="1">
        <v>3.72</v>
      </c>
      <c r="F133" s="1">
        <v>0.12437409</v>
      </c>
      <c r="G133" s="1">
        <f t="shared" si="5"/>
        <v>-8.17917879231233</v>
      </c>
      <c r="H133" s="31">
        <f t="shared" si="6"/>
        <v>0.00028035351848673586</v>
      </c>
      <c r="I133" s="2">
        <v>0.34</v>
      </c>
      <c r="J133" s="2">
        <f t="shared" si="7"/>
        <v>-7.83917879231233</v>
      </c>
      <c r="K133" s="4">
        <f t="shared" si="8"/>
        <v>0.0003938372885545129</v>
      </c>
    </row>
    <row r="134" spans="1:11" ht="15">
      <c r="A134" s="1">
        <f t="shared" si="9"/>
        <v>130</v>
      </c>
      <c r="B134" s="1">
        <v>1</v>
      </c>
      <c r="C134" s="1">
        <v>0.62</v>
      </c>
      <c r="D134" s="1">
        <v>86</v>
      </c>
      <c r="E134" s="1">
        <v>12.66</v>
      </c>
      <c r="F134" s="1">
        <v>0.244754997</v>
      </c>
      <c r="G134" s="1">
        <f aca="true" t="shared" si="10" ref="G134:G197">+B134*$B$2+C134*$C$2+D134*$D$2+E134*$E$2+F134*$F$2</f>
        <v>-8.164323409439188</v>
      </c>
      <c r="H134" s="31">
        <f aca="true" t="shared" si="11" ref="H134:H197">EXP(G134)/(1+EXP(G134))</f>
        <v>0.0002845481717188336</v>
      </c>
      <c r="I134" s="2">
        <v>0.34</v>
      </c>
      <c r="J134" s="2">
        <f aca="true" t="shared" si="12" ref="J134:J197">+I134+G134</f>
        <v>-7.824323409439188</v>
      </c>
      <c r="K134" s="4">
        <f aca="true" t="shared" si="13" ref="K134:K197">EXP(J134)/(1+EXP(J134))</f>
        <v>0.0003997292086195408</v>
      </c>
    </row>
    <row r="135" spans="1:11" ht="15">
      <c r="A135" s="1">
        <f aca="true" t="shared" si="14" ref="A135:A198">+A134+1</f>
        <v>131</v>
      </c>
      <c r="B135" s="1">
        <v>1</v>
      </c>
      <c r="C135" s="1">
        <v>0.87</v>
      </c>
      <c r="D135" s="1">
        <v>128</v>
      </c>
      <c r="E135" s="1">
        <v>1.18</v>
      </c>
      <c r="F135" s="1">
        <v>0.350559042</v>
      </c>
      <c r="G135" s="1">
        <f t="shared" si="10"/>
        <v>-5.7616370467243545</v>
      </c>
      <c r="H135" s="31">
        <f t="shared" si="11"/>
        <v>0.003136091292288198</v>
      </c>
      <c r="I135" s="2">
        <v>0.34</v>
      </c>
      <c r="J135" s="2">
        <f t="shared" si="12"/>
        <v>-5.421637046724355</v>
      </c>
      <c r="K135" s="4">
        <f t="shared" si="13"/>
        <v>0.004400455534884614</v>
      </c>
    </row>
    <row r="136" spans="1:11" ht="15">
      <c r="A136" s="1">
        <f t="shared" si="14"/>
        <v>132</v>
      </c>
      <c r="B136" s="1">
        <v>1</v>
      </c>
      <c r="C136" s="1">
        <v>0.71</v>
      </c>
      <c r="D136" s="1">
        <v>143</v>
      </c>
      <c r="E136" s="1">
        <v>2.7</v>
      </c>
      <c r="F136" s="1">
        <v>0.233815835</v>
      </c>
      <c r="G136" s="1">
        <f t="shared" si="10"/>
        <v>-6.508903406822395</v>
      </c>
      <c r="H136" s="31">
        <f t="shared" si="11"/>
        <v>0.0014878957424541768</v>
      </c>
      <c r="I136" s="2">
        <v>0.34</v>
      </c>
      <c r="J136" s="2">
        <f t="shared" si="12"/>
        <v>-6.168903406822396</v>
      </c>
      <c r="K136" s="4">
        <f t="shared" si="13"/>
        <v>0.002089156780054069</v>
      </c>
    </row>
    <row r="137" spans="1:11" ht="15">
      <c r="A137" s="1">
        <f t="shared" si="14"/>
        <v>133</v>
      </c>
      <c r="B137" s="1">
        <v>1</v>
      </c>
      <c r="C137" s="1">
        <v>0.79</v>
      </c>
      <c r="D137" s="1">
        <v>149</v>
      </c>
      <c r="E137" s="1">
        <v>3.48</v>
      </c>
      <c r="F137" s="1">
        <v>0.375052465</v>
      </c>
      <c r="G137" s="1">
        <f t="shared" si="10"/>
        <v>-5.365373050074705</v>
      </c>
      <c r="H137" s="31">
        <f t="shared" si="11"/>
        <v>0.0046539550686004565</v>
      </c>
      <c r="I137" s="2">
        <v>0.34</v>
      </c>
      <c r="J137" s="2">
        <f t="shared" si="12"/>
        <v>-5.025373050074705</v>
      </c>
      <c r="K137" s="4">
        <f t="shared" si="13"/>
        <v>0.006526263512502974</v>
      </c>
    </row>
    <row r="138" spans="1:11" ht="15">
      <c r="A138" s="1">
        <f t="shared" si="14"/>
        <v>134</v>
      </c>
      <c r="B138" s="1">
        <v>1</v>
      </c>
      <c r="C138" s="1">
        <v>0.65</v>
      </c>
      <c r="D138" s="1">
        <v>123</v>
      </c>
      <c r="E138" s="1">
        <v>10.9</v>
      </c>
      <c r="F138" s="1">
        <v>0.699853227</v>
      </c>
      <c r="G138" s="1">
        <f t="shared" si="10"/>
        <v>-3.1556745606106995</v>
      </c>
      <c r="H138" s="31">
        <f t="shared" si="11"/>
        <v>0.04086826605398528</v>
      </c>
      <c r="I138" s="2">
        <v>0.34</v>
      </c>
      <c r="J138" s="2">
        <f t="shared" si="12"/>
        <v>-2.8156745606106997</v>
      </c>
      <c r="K138" s="4">
        <f t="shared" si="13"/>
        <v>0.05648300608239503</v>
      </c>
    </row>
    <row r="139" spans="1:11" ht="15">
      <c r="A139" s="1">
        <f t="shared" si="14"/>
        <v>135</v>
      </c>
      <c r="B139" s="1">
        <v>1</v>
      </c>
      <c r="C139" s="1">
        <v>0.63</v>
      </c>
      <c r="D139" s="1">
        <v>79</v>
      </c>
      <c r="E139" s="1">
        <v>3.25</v>
      </c>
      <c r="F139" s="1">
        <v>0.492566207</v>
      </c>
      <c r="G139" s="1">
        <f t="shared" si="10"/>
        <v>-4.671216969052961</v>
      </c>
      <c r="H139" s="31">
        <f t="shared" si="11"/>
        <v>0.009274057449776406</v>
      </c>
      <c r="I139" s="2">
        <v>0.34</v>
      </c>
      <c r="J139" s="2">
        <f t="shared" si="12"/>
        <v>-4.331216969052961</v>
      </c>
      <c r="K139" s="4">
        <f t="shared" si="13"/>
        <v>0.012980815123904917</v>
      </c>
    </row>
    <row r="140" spans="1:11" ht="15">
      <c r="A140" s="1">
        <f t="shared" si="14"/>
        <v>136</v>
      </c>
      <c r="B140" s="1">
        <v>1</v>
      </c>
      <c r="C140" s="1">
        <v>1.32</v>
      </c>
      <c r="D140" s="1">
        <v>109</v>
      </c>
      <c r="E140" s="1">
        <v>-5.57</v>
      </c>
      <c r="F140" s="1">
        <v>0.766533843</v>
      </c>
      <c r="G140" s="1">
        <f t="shared" si="10"/>
        <v>-2.2090568142438904</v>
      </c>
      <c r="H140" s="31">
        <f t="shared" si="11"/>
        <v>0.09894012730953003</v>
      </c>
      <c r="I140" s="2">
        <v>0.34</v>
      </c>
      <c r="J140" s="2">
        <f t="shared" si="12"/>
        <v>-1.8690568142438904</v>
      </c>
      <c r="K140" s="4">
        <f t="shared" si="13"/>
        <v>0.13365089470874195</v>
      </c>
    </row>
    <row r="141" spans="1:11" ht="15">
      <c r="A141" s="1">
        <f t="shared" si="14"/>
        <v>137</v>
      </c>
      <c r="B141" s="1">
        <v>1</v>
      </c>
      <c r="C141" s="1">
        <v>1</v>
      </c>
      <c r="D141" s="1">
        <v>135</v>
      </c>
      <c r="E141" s="1">
        <v>11.88</v>
      </c>
      <c r="F141" s="1">
        <v>0.445227108</v>
      </c>
      <c r="G141" s="1">
        <f t="shared" si="10"/>
        <v>-6.451888910548196</v>
      </c>
      <c r="H141" s="31">
        <f t="shared" si="11"/>
        <v>0.0015750548103915997</v>
      </c>
      <c r="I141" s="2">
        <v>0.34</v>
      </c>
      <c r="J141" s="2">
        <f t="shared" si="12"/>
        <v>-6.111888910548196</v>
      </c>
      <c r="K141" s="4">
        <f t="shared" si="13"/>
        <v>0.002211458959941704</v>
      </c>
    </row>
    <row r="142" spans="1:11" ht="15">
      <c r="A142" s="1">
        <f t="shared" si="14"/>
        <v>138</v>
      </c>
      <c r="B142" s="1">
        <v>1</v>
      </c>
      <c r="C142" s="1">
        <v>1.17</v>
      </c>
      <c r="D142" s="1">
        <v>148</v>
      </c>
      <c r="E142" s="1">
        <v>3.45</v>
      </c>
      <c r="F142" s="1">
        <v>0.665056241</v>
      </c>
      <c r="G142" s="1">
        <f t="shared" si="10"/>
        <v>-3.500124273468817</v>
      </c>
      <c r="H142" s="31">
        <f t="shared" si="11"/>
        <v>0.029308695002205117</v>
      </c>
      <c r="I142" s="2">
        <v>0.34</v>
      </c>
      <c r="J142" s="2">
        <f t="shared" si="12"/>
        <v>-3.160124273468817</v>
      </c>
      <c r="K142" s="4">
        <f t="shared" si="13"/>
        <v>0.04069420188402146</v>
      </c>
    </row>
    <row r="143" spans="1:11" ht="15">
      <c r="A143" s="1">
        <f t="shared" si="14"/>
        <v>139</v>
      </c>
      <c r="B143" s="1">
        <v>1</v>
      </c>
      <c r="C143" s="1">
        <v>1.5</v>
      </c>
      <c r="D143" s="1">
        <v>30</v>
      </c>
      <c r="E143" s="1">
        <v>8</v>
      </c>
      <c r="F143" s="1">
        <v>0.981975</v>
      </c>
      <c r="G143" s="1">
        <f t="shared" si="10"/>
        <v>-3.282866335574999</v>
      </c>
      <c r="H143" s="31">
        <f t="shared" si="11"/>
        <v>0.03616367483543314</v>
      </c>
      <c r="I143" s="2">
        <v>0.34</v>
      </c>
      <c r="J143" s="2">
        <f t="shared" si="12"/>
        <v>-2.9428663355749993</v>
      </c>
      <c r="K143" s="4">
        <f t="shared" si="13"/>
        <v>0.050074753457432314</v>
      </c>
    </row>
    <row r="144" spans="1:11" ht="15">
      <c r="A144" s="1">
        <f t="shared" si="14"/>
        <v>140</v>
      </c>
      <c r="B144" s="1">
        <v>1</v>
      </c>
      <c r="C144" s="1">
        <v>0.76</v>
      </c>
      <c r="D144" s="1">
        <v>143</v>
      </c>
      <c r="E144" s="1">
        <v>-1.36</v>
      </c>
      <c r="F144" s="1">
        <v>0.423729732</v>
      </c>
      <c r="G144" s="1">
        <f t="shared" si="10"/>
        <v>-4.273963856050884</v>
      </c>
      <c r="H144" s="31">
        <f t="shared" si="11"/>
        <v>0.01373518837101289</v>
      </c>
      <c r="I144" s="2">
        <v>0.34</v>
      </c>
      <c r="J144" s="2">
        <f t="shared" si="12"/>
        <v>-3.933963856050884</v>
      </c>
      <c r="K144" s="4">
        <f t="shared" si="13"/>
        <v>0.01919048174503881</v>
      </c>
    </row>
    <row r="145" spans="1:11" ht="15">
      <c r="A145" s="1">
        <f t="shared" si="14"/>
        <v>141</v>
      </c>
      <c r="B145" s="1">
        <v>1</v>
      </c>
      <c r="C145" s="1">
        <v>0.23</v>
      </c>
      <c r="D145" s="1">
        <v>60</v>
      </c>
      <c r="E145" s="1">
        <v>5</v>
      </c>
      <c r="F145" s="1">
        <v>0.55</v>
      </c>
      <c r="G145" s="1">
        <f t="shared" si="10"/>
        <v>-3.5958777399999997</v>
      </c>
      <c r="H145" s="31">
        <f t="shared" si="11"/>
        <v>0.02670392573825471</v>
      </c>
      <c r="I145" s="2">
        <v>0.34</v>
      </c>
      <c r="J145" s="2">
        <f t="shared" si="12"/>
        <v>-3.25587774</v>
      </c>
      <c r="K145" s="4">
        <f t="shared" si="13"/>
        <v>0.0371162524621251</v>
      </c>
    </row>
    <row r="146" spans="1:11" ht="15">
      <c r="A146" s="1">
        <f t="shared" si="14"/>
        <v>142</v>
      </c>
      <c r="B146" s="1">
        <v>1</v>
      </c>
      <c r="C146" s="1">
        <v>0.23</v>
      </c>
      <c r="D146" s="1">
        <v>64</v>
      </c>
      <c r="E146" s="1">
        <v>2.13</v>
      </c>
      <c r="F146" s="1">
        <v>0.560760741</v>
      </c>
      <c r="G146" s="1">
        <f t="shared" si="10"/>
        <v>-3.074077358085317</v>
      </c>
      <c r="H146" s="31">
        <f t="shared" si="11"/>
        <v>0.04418929343125644</v>
      </c>
      <c r="I146" s="2">
        <v>0.34</v>
      </c>
      <c r="J146" s="2">
        <f t="shared" si="12"/>
        <v>-2.734077358085317</v>
      </c>
      <c r="K146" s="4">
        <f t="shared" si="13"/>
        <v>0.06099222523713751</v>
      </c>
    </row>
    <row r="147" spans="1:11" ht="15">
      <c r="A147" s="1">
        <f t="shared" si="14"/>
        <v>143</v>
      </c>
      <c r="B147" s="1">
        <v>1</v>
      </c>
      <c r="C147" s="1">
        <v>1.08</v>
      </c>
      <c r="D147" s="1">
        <v>102</v>
      </c>
      <c r="E147" s="1">
        <v>4.78</v>
      </c>
      <c r="F147" s="1">
        <v>0.593516639</v>
      </c>
      <c r="G147" s="1">
        <f t="shared" si="10"/>
        <v>-4.709422022599743</v>
      </c>
      <c r="H147" s="31">
        <f t="shared" si="11"/>
        <v>0.008929528736847719</v>
      </c>
      <c r="I147" s="2">
        <v>0.34</v>
      </c>
      <c r="J147" s="2">
        <f t="shared" si="12"/>
        <v>-4.3694220225997435</v>
      </c>
      <c r="K147" s="4">
        <f t="shared" si="13"/>
        <v>0.012500318841439066</v>
      </c>
    </row>
    <row r="148" spans="1:11" ht="15">
      <c r="A148" s="1">
        <f t="shared" si="14"/>
        <v>144</v>
      </c>
      <c r="B148" s="1">
        <v>1</v>
      </c>
      <c r="C148" s="1">
        <v>0.36</v>
      </c>
      <c r="D148" s="1">
        <v>32</v>
      </c>
      <c r="E148" s="1">
        <v>14.04</v>
      </c>
      <c r="F148" s="1">
        <v>0.598531554</v>
      </c>
      <c r="G148" s="1">
        <f t="shared" si="10"/>
        <v>-4.950622828440096</v>
      </c>
      <c r="H148" s="31">
        <f t="shared" si="11"/>
        <v>0.007029238584339254</v>
      </c>
      <c r="I148" s="2">
        <v>0.34</v>
      </c>
      <c r="J148" s="2">
        <f t="shared" si="12"/>
        <v>-4.610622828440096</v>
      </c>
      <c r="K148" s="4">
        <f t="shared" si="13"/>
        <v>0.009847680653224571</v>
      </c>
    </row>
    <row r="149" spans="1:11" ht="15">
      <c r="A149" s="1">
        <f t="shared" si="14"/>
        <v>145</v>
      </c>
      <c r="B149" s="1">
        <v>1</v>
      </c>
      <c r="C149" s="1">
        <v>0.49</v>
      </c>
      <c r="D149" s="1">
        <v>57</v>
      </c>
      <c r="E149" s="1">
        <v>18.84</v>
      </c>
      <c r="F149" s="1">
        <v>0.129977413</v>
      </c>
      <c r="G149" s="1">
        <f t="shared" si="10"/>
        <v>-10.106772272538983</v>
      </c>
      <c r="H149" s="31">
        <f t="shared" si="11"/>
        <v>4.0800628429058306E-05</v>
      </c>
      <c r="I149" s="2">
        <v>0.34</v>
      </c>
      <c r="J149" s="2">
        <f t="shared" si="12"/>
        <v>-9.766772272538983</v>
      </c>
      <c r="K149" s="4">
        <f t="shared" si="13"/>
        <v>5.732179752748778E-05</v>
      </c>
    </row>
    <row r="150" spans="1:11" ht="15">
      <c r="A150" s="1">
        <f t="shared" si="14"/>
        <v>146</v>
      </c>
      <c r="B150" s="1">
        <v>1</v>
      </c>
      <c r="C150" s="1">
        <v>0.72</v>
      </c>
      <c r="D150" s="1">
        <v>151</v>
      </c>
      <c r="E150" s="1">
        <v>1.86</v>
      </c>
      <c r="F150" s="1">
        <v>0.506733778</v>
      </c>
      <c r="G150" s="1">
        <f t="shared" si="10"/>
        <v>-3.6883129500679868</v>
      </c>
      <c r="H150" s="31">
        <f t="shared" si="11"/>
        <v>0.02440372770274505</v>
      </c>
      <c r="I150" s="2">
        <v>0.34</v>
      </c>
      <c r="J150" s="2">
        <f t="shared" si="12"/>
        <v>-3.348312950067987</v>
      </c>
      <c r="K150" s="4">
        <f t="shared" si="13"/>
        <v>0.0339504522342394</v>
      </c>
    </row>
    <row r="151" spans="1:11" ht="15">
      <c r="A151" s="1">
        <f t="shared" si="14"/>
        <v>147</v>
      </c>
      <c r="B151" s="1">
        <v>1</v>
      </c>
      <c r="C151" s="1">
        <v>0.57</v>
      </c>
      <c r="D151" s="1">
        <v>78</v>
      </c>
      <c r="E151" s="1">
        <v>-1.09</v>
      </c>
      <c r="F151" s="1">
        <v>0.666031618</v>
      </c>
      <c r="G151" s="1">
        <f t="shared" si="10"/>
        <v>-2.3024623471840666</v>
      </c>
      <c r="H151" s="31">
        <f t="shared" si="11"/>
        <v>0.09091923570030715</v>
      </c>
      <c r="I151" s="2">
        <v>0.34</v>
      </c>
      <c r="J151" s="2">
        <f t="shared" si="12"/>
        <v>-1.9624623471840665</v>
      </c>
      <c r="K151" s="4">
        <f t="shared" si="13"/>
        <v>0.12320081210019881</v>
      </c>
    </row>
    <row r="152" spans="1:11" ht="15">
      <c r="A152" s="1">
        <f t="shared" si="14"/>
        <v>148</v>
      </c>
      <c r="B152" s="1">
        <v>1</v>
      </c>
      <c r="C152" s="1">
        <v>1.49</v>
      </c>
      <c r="D152" s="1">
        <v>169</v>
      </c>
      <c r="E152" s="1">
        <v>2.98</v>
      </c>
      <c r="F152" s="1">
        <v>0.604657744</v>
      </c>
      <c r="G152" s="1">
        <f t="shared" si="10"/>
        <v>-4.547990847570128</v>
      </c>
      <c r="H152" s="31">
        <f t="shared" si="11"/>
        <v>0.010477516123414831</v>
      </c>
      <c r="I152" s="2">
        <v>0.34</v>
      </c>
      <c r="J152" s="2">
        <f t="shared" si="12"/>
        <v>-4.207990847570128</v>
      </c>
      <c r="K152" s="4">
        <f t="shared" si="13"/>
        <v>0.01465816869625079</v>
      </c>
    </row>
    <row r="153" spans="1:11" ht="15">
      <c r="A153" s="1">
        <f t="shared" si="14"/>
        <v>149</v>
      </c>
      <c r="B153" s="1">
        <v>1</v>
      </c>
      <c r="C153" s="1">
        <v>1.04</v>
      </c>
      <c r="D153" s="1">
        <v>32</v>
      </c>
      <c r="E153" s="1">
        <v>17.31</v>
      </c>
      <c r="F153" s="1">
        <v>0.629828555</v>
      </c>
      <c r="G153" s="1">
        <f t="shared" si="10"/>
        <v>-6.732132751061036</v>
      </c>
      <c r="H153" s="31">
        <f t="shared" si="11"/>
        <v>0.001190568887654611</v>
      </c>
      <c r="I153" s="2">
        <v>0.34</v>
      </c>
      <c r="J153" s="2">
        <f t="shared" si="12"/>
        <v>-6.392132751061036</v>
      </c>
      <c r="K153" s="4">
        <f t="shared" si="13"/>
        <v>0.0016718808462563826</v>
      </c>
    </row>
    <row r="154" spans="1:11" ht="15">
      <c r="A154" s="1">
        <f t="shared" si="14"/>
        <v>150</v>
      </c>
      <c r="B154" s="1">
        <v>1</v>
      </c>
      <c r="C154" s="1">
        <v>0.45</v>
      </c>
      <c r="D154" s="1">
        <v>96</v>
      </c>
      <c r="E154" s="1">
        <v>4.69</v>
      </c>
      <c r="F154" s="1">
        <v>0.289772928</v>
      </c>
      <c r="G154" s="1">
        <f t="shared" si="10"/>
        <v>-6.166540746401535</v>
      </c>
      <c r="H154" s="31">
        <f t="shared" si="11"/>
        <v>0.002094088235121517</v>
      </c>
      <c r="I154" s="2">
        <v>0.34</v>
      </c>
      <c r="J154" s="2">
        <f t="shared" si="12"/>
        <v>-5.826540746401535</v>
      </c>
      <c r="K154" s="4">
        <f t="shared" si="13"/>
        <v>0.0029395914586063995</v>
      </c>
    </row>
    <row r="155" spans="1:11" ht="15">
      <c r="A155" s="1">
        <f t="shared" si="14"/>
        <v>151</v>
      </c>
      <c r="B155" s="1">
        <v>1</v>
      </c>
      <c r="C155" s="1">
        <v>0.84</v>
      </c>
      <c r="D155" s="1">
        <v>193</v>
      </c>
      <c r="E155" s="1">
        <v>4.19</v>
      </c>
      <c r="F155" s="1">
        <v>0.688163812</v>
      </c>
      <c r="G155" s="1">
        <f t="shared" si="10"/>
        <v>-2.0091958512638444</v>
      </c>
      <c r="H155" s="31">
        <f t="shared" si="11"/>
        <v>0.11824079254723523</v>
      </c>
      <c r="I155" s="2">
        <v>0.34</v>
      </c>
      <c r="J155" s="2">
        <f t="shared" si="12"/>
        <v>-1.6691958512638443</v>
      </c>
      <c r="K155" s="4">
        <f t="shared" si="13"/>
        <v>0.15853142219748698</v>
      </c>
    </row>
    <row r="156" spans="1:11" ht="15">
      <c r="A156" s="1">
        <f t="shared" si="14"/>
        <v>152</v>
      </c>
      <c r="B156" s="1">
        <v>1</v>
      </c>
      <c r="C156" s="1">
        <v>1.4</v>
      </c>
      <c r="D156" s="1">
        <v>118</v>
      </c>
      <c r="E156" s="1">
        <v>5.9</v>
      </c>
      <c r="F156" s="1">
        <v>0.513534912</v>
      </c>
      <c r="G156" s="1">
        <f t="shared" si="10"/>
        <v>-6.2123915180845435</v>
      </c>
      <c r="H156" s="31">
        <f t="shared" si="11"/>
        <v>0.002000428342794212</v>
      </c>
      <c r="I156" s="2">
        <v>0.34</v>
      </c>
      <c r="J156" s="2">
        <f t="shared" si="12"/>
        <v>-5.872391518084544</v>
      </c>
      <c r="K156" s="4">
        <f t="shared" si="13"/>
        <v>0.0028082221276310966</v>
      </c>
    </row>
    <row r="157" spans="1:11" ht="15">
      <c r="A157" s="1">
        <f t="shared" si="14"/>
        <v>153</v>
      </c>
      <c r="B157" s="1">
        <v>1</v>
      </c>
      <c r="C157" s="1">
        <v>0.62</v>
      </c>
      <c r="D157" s="1">
        <v>126</v>
      </c>
      <c r="E157" s="1">
        <v>5.16</v>
      </c>
      <c r="F157" s="1">
        <v>0.655886182</v>
      </c>
      <c r="G157" s="1">
        <f t="shared" si="10"/>
        <v>-2.733446211594533</v>
      </c>
      <c r="H157" s="31">
        <f t="shared" si="11"/>
        <v>0.061028382385744415</v>
      </c>
      <c r="I157" s="2">
        <v>0.34</v>
      </c>
      <c r="J157" s="2">
        <f t="shared" si="12"/>
        <v>-2.393446211594533</v>
      </c>
      <c r="K157" s="4">
        <f t="shared" si="13"/>
        <v>0.08367382280469238</v>
      </c>
    </row>
    <row r="158" spans="1:11" ht="15">
      <c r="A158" s="1">
        <f t="shared" si="14"/>
        <v>154</v>
      </c>
      <c r="B158" s="1">
        <v>1</v>
      </c>
      <c r="C158" s="1">
        <v>1.04</v>
      </c>
      <c r="D158" s="1">
        <v>116</v>
      </c>
      <c r="E158" s="1">
        <v>11.04</v>
      </c>
      <c r="F158" s="1">
        <v>0.573225947</v>
      </c>
      <c r="G158" s="1">
        <f t="shared" si="10"/>
        <v>-5.43872027116934</v>
      </c>
      <c r="H158" s="31">
        <f t="shared" si="11"/>
        <v>0.0043262424900254864</v>
      </c>
      <c r="I158" s="2">
        <v>0.34</v>
      </c>
      <c r="J158" s="2">
        <f t="shared" si="12"/>
        <v>-5.0987202711693405</v>
      </c>
      <c r="K158" s="4">
        <f t="shared" si="13"/>
        <v>0.006067514275361549</v>
      </c>
    </row>
    <row r="159" spans="1:11" ht="15">
      <c r="A159" s="1">
        <f t="shared" si="14"/>
        <v>155</v>
      </c>
      <c r="B159" s="1">
        <v>1</v>
      </c>
      <c r="C159" s="1">
        <v>1.04</v>
      </c>
      <c r="D159" s="1">
        <v>152</v>
      </c>
      <c r="E159" s="1">
        <v>5.62</v>
      </c>
      <c r="F159" s="1">
        <v>0.629744816</v>
      </c>
      <c r="G159" s="1">
        <f t="shared" si="10"/>
        <v>-3.7526035249885927</v>
      </c>
      <c r="H159" s="31">
        <f t="shared" si="11"/>
        <v>0.022918994840444257</v>
      </c>
      <c r="I159" s="2">
        <v>0.34</v>
      </c>
      <c r="J159" s="2">
        <f t="shared" si="12"/>
        <v>-3.412603524988593</v>
      </c>
      <c r="K159" s="4">
        <f t="shared" si="13"/>
        <v>0.031903886868757766</v>
      </c>
    </row>
    <row r="160" spans="1:11" ht="15">
      <c r="A160" s="1">
        <f t="shared" si="14"/>
        <v>156</v>
      </c>
      <c r="B160" s="1">
        <v>1</v>
      </c>
      <c r="C160" s="1">
        <v>0.84</v>
      </c>
      <c r="D160" s="1">
        <v>79</v>
      </c>
      <c r="E160" s="1">
        <v>13.57</v>
      </c>
      <c r="F160" s="1">
        <v>0.28644216</v>
      </c>
      <c r="G160" s="1">
        <f t="shared" si="10"/>
        <v>-8.502871731263921</v>
      </c>
      <c r="H160" s="31">
        <f t="shared" si="11"/>
        <v>0.00020284374678376059</v>
      </c>
      <c r="I160" s="2">
        <v>0.34</v>
      </c>
      <c r="J160" s="2">
        <f t="shared" si="12"/>
        <v>-8.162871731263921</v>
      </c>
      <c r="K160" s="4">
        <f t="shared" si="13"/>
        <v>0.0002849614262635663</v>
      </c>
    </row>
    <row r="161" spans="1:11" ht="15">
      <c r="A161" s="1">
        <f t="shared" si="14"/>
        <v>157</v>
      </c>
      <c r="B161" s="1">
        <v>1</v>
      </c>
      <c r="C161" s="1">
        <v>0.97</v>
      </c>
      <c r="D161" s="1">
        <v>98</v>
      </c>
      <c r="E161" s="1">
        <v>5.03</v>
      </c>
      <c r="F161" s="1">
        <v>0.405383397</v>
      </c>
      <c r="G161" s="1">
        <f t="shared" si="10"/>
        <v>-6.34049632864999</v>
      </c>
      <c r="H161" s="31">
        <f t="shared" si="11"/>
        <v>0.0017603225803816689</v>
      </c>
      <c r="I161" s="2">
        <v>0.34</v>
      </c>
      <c r="J161" s="2">
        <f t="shared" si="12"/>
        <v>-6.00049632864999</v>
      </c>
      <c r="K161" s="4">
        <f t="shared" si="13"/>
        <v>0.0024713992596586904</v>
      </c>
    </row>
    <row r="162" spans="1:11" ht="15">
      <c r="A162" s="1">
        <f t="shared" si="14"/>
        <v>158</v>
      </c>
      <c r="B162" s="1">
        <v>1</v>
      </c>
      <c r="C162" s="1">
        <v>0.85</v>
      </c>
      <c r="D162" s="1">
        <v>252</v>
      </c>
      <c r="E162" s="1">
        <v>8.14</v>
      </c>
      <c r="F162" s="1">
        <v>0.479219404</v>
      </c>
      <c r="G162" s="1">
        <f t="shared" si="10"/>
        <v>-3.833381581305547</v>
      </c>
      <c r="H162" s="31">
        <f t="shared" si="11"/>
        <v>0.021178110270897194</v>
      </c>
      <c r="I162" s="2">
        <v>0.34</v>
      </c>
      <c r="J162" s="2">
        <f t="shared" si="12"/>
        <v>-3.493381581305547</v>
      </c>
      <c r="K162" s="4">
        <f t="shared" si="13"/>
        <v>0.02950113255551971</v>
      </c>
    </row>
    <row r="163" spans="1:11" ht="15">
      <c r="A163" s="1">
        <f t="shared" si="14"/>
        <v>159</v>
      </c>
      <c r="B163" s="1">
        <v>1</v>
      </c>
      <c r="C163" s="1">
        <v>1.07</v>
      </c>
      <c r="D163" s="1">
        <v>174</v>
      </c>
      <c r="E163" s="1">
        <v>7.3</v>
      </c>
      <c r="F163" s="1">
        <v>0.549865342</v>
      </c>
      <c r="G163" s="1">
        <f t="shared" si="10"/>
        <v>-4.542723142027456</v>
      </c>
      <c r="H163" s="31">
        <f t="shared" si="11"/>
        <v>0.010532271381775206</v>
      </c>
      <c r="I163" s="2">
        <v>0.34</v>
      </c>
      <c r="J163" s="2">
        <f t="shared" si="12"/>
        <v>-4.202723142027456</v>
      </c>
      <c r="K163" s="4">
        <f t="shared" si="13"/>
        <v>0.01473444662211398</v>
      </c>
    </row>
    <row r="164" spans="1:11" ht="15">
      <c r="A164" s="1">
        <f t="shared" si="14"/>
        <v>160</v>
      </c>
      <c r="B164" s="1">
        <v>1</v>
      </c>
      <c r="C164" s="1">
        <v>1.04</v>
      </c>
      <c r="D164" s="1">
        <v>141</v>
      </c>
      <c r="E164" s="1">
        <v>36.87</v>
      </c>
      <c r="F164" s="1">
        <v>0.73160467</v>
      </c>
      <c r="G164" s="1">
        <f t="shared" si="10"/>
        <v>-6.91525853934579</v>
      </c>
      <c r="H164" s="31">
        <f t="shared" si="11"/>
        <v>0.0009915406900782447</v>
      </c>
      <c r="I164" s="2">
        <v>0.34</v>
      </c>
      <c r="J164" s="2">
        <f t="shared" si="12"/>
        <v>-6.57525853934579</v>
      </c>
      <c r="K164" s="4">
        <f t="shared" si="13"/>
        <v>0.0013925035826290388</v>
      </c>
    </row>
    <row r="165" spans="1:11" ht="15">
      <c r="A165" s="1">
        <f t="shared" si="14"/>
        <v>161</v>
      </c>
      <c r="B165" s="1">
        <v>1</v>
      </c>
      <c r="C165" s="1">
        <v>0.73</v>
      </c>
      <c r="D165" s="1">
        <v>104</v>
      </c>
      <c r="E165" s="1">
        <v>12.01</v>
      </c>
      <c r="F165" s="1">
        <v>0.635341329</v>
      </c>
      <c r="G165" s="1">
        <f t="shared" si="10"/>
        <v>-4.351948674724273</v>
      </c>
      <c r="H165" s="31">
        <f t="shared" si="11"/>
        <v>0.012717858433314697</v>
      </c>
      <c r="I165" s="2">
        <v>0.34</v>
      </c>
      <c r="J165" s="2">
        <f t="shared" si="12"/>
        <v>-4.011948674724273</v>
      </c>
      <c r="K165" s="4">
        <f t="shared" si="13"/>
        <v>0.017776375055929983</v>
      </c>
    </row>
    <row r="166" spans="1:11" ht="15">
      <c r="A166" s="1">
        <f t="shared" si="14"/>
        <v>162</v>
      </c>
      <c r="B166" s="1">
        <v>1</v>
      </c>
      <c r="C166" s="1">
        <v>0.97</v>
      </c>
      <c r="D166" s="1">
        <v>92</v>
      </c>
      <c r="E166" s="1">
        <v>8.19</v>
      </c>
      <c r="F166" s="1">
        <v>0.66425868</v>
      </c>
      <c r="G166" s="1">
        <f t="shared" si="10"/>
        <v>-4.317328263463158</v>
      </c>
      <c r="H166" s="31">
        <f t="shared" si="11"/>
        <v>0.01315997051394034</v>
      </c>
      <c r="I166" s="2">
        <v>0.34</v>
      </c>
      <c r="J166" s="2">
        <f t="shared" si="12"/>
        <v>-3.977328263463158</v>
      </c>
      <c r="K166" s="4">
        <f t="shared" si="13"/>
        <v>0.018391061092100026</v>
      </c>
    </row>
    <row r="167" spans="1:11" ht="15">
      <c r="A167" s="1">
        <f t="shared" si="14"/>
        <v>163</v>
      </c>
      <c r="B167" s="1">
        <v>1</v>
      </c>
      <c r="C167" s="1">
        <v>0.99</v>
      </c>
      <c r="D167" s="1">
        <v>183</v>
      </c>
      <c r="E167" s="1">
        <v>6.95</v>
      </c>
      <c r="F167" s="1">
        <v>0.427930153</v>
      </c>
      <c r="G167" s="1">
        <f t="shared" si="10"/>
        <v>-5.369898491196361</v>
      </c>
      <c r="H167" s="31">
        <f t="shared" si="11"/>
        <v>0.004633038809655583</v>
      </c>
      <c r="I167" s="2">
        <v>0.34</v>
      </c>
      <c r="J167" s="2">
        <f t="shared" si="12"/>
        <v>-5.029898491196361</v>
      </c>
      <c r="K167" s="4">
        <f t="shared" si="13"/>
        <v>0.006496987468169159</v>
      </c>
    </row>
    <row r="168" spans="1:11" ht="15">
      <c r="A168" s="1">
        <f t="shared" si="14"/>
        <v>164</v>
      </c>
      <c r="B168" s="1">
        <v>1</v>
      </c>
      <c r="C168" s="1">
        <v>2.39</v>
      </c>
      <c r="D168" s="1">
        <v>71</v>
      </c>
      <c r="E168" s="1">
        <v>25.06</v>
      </c>
      <c r="F168" s="1">
        <v>0.566752874</v>
      </c>
      <c r="G168" s="1">
        <f t="shared" si="10"/>
        <v>-11.160127458736937</v>
      </c>
      <c r="H168" s="31">
        <f t="shared" si="11"/>
        <v>1.4230234182050668E-05</v>
      </c>
      <c r="I168" s="2">
        <v>0.34</v>
      </c>
      <c r="J168" s="2">
        <f t="shared" si="12"/>
        <v>-10.820127458736938</v>
      </c>
      <c r="K168" s="4">
        <f t="shared" si="13"/>
        <v>1.999261801978553E-05</v>
      </c>
    </row>
    <row r="169" spans="1:11" ht="15">
      <c r="A169" s="1">
        <f t="shared" si="14"/>
        <v>165</v>
      </c>
      <c r="B169" s="1">
        <v>1</v>
      </c>
      <c r="C169" s="1">
        <v>1.26</v>
      </c>
      <c r="D169" s="1">
        <v>140</v>
      </c>
      <c r="E169" s="1">
        <v>10.72</v>
      </c>
      <c r="F169" s="1">
        <v>0.433624822</v>
      </c>
      <c r="G169" s="1">
        <f t="shared" si="10"/>
        <v>-6.989840242540214</v>
      </c>
      <c r="H169" s="31">
        <f t="shared" si="11"/>
        <v>0.0009203458706715701</v>
      </c>
      <c r="I169" s="2">
        <v>0.34</v>
      </c>
      <c r="J169" s="2">
        <f t="shared" si="12"/>
        <v>-6.649840242540214</v>
      </c>
      <c r="K169" s="4">
        <f t="shared" si="13"/>
        <v>0.0012925559884119145</v>
      </c>
    </row>
    <row r="170" spans="1:11" ht="15">
      <c r="A170" s="1">
        <f t="shared" si="14"/>
        <v>166</v>
      </c>
      <c r="B170" s="1">
        <v>1</v>
      </c>
      <c r="C170" s="1">
        <v>0.8</v>
      </c>
      <c r="D170" s="1">
        <v>80</v>
      </c>
      <c r="E170" s="1">
        <v>8.14</v>
      </c>
      <c r="F170" s="1">
        <v>0.272162024</v>
      </c>
      <c r="G170" s="1">
        <f t="shared" si="10"/>
        <v>-7.83361072576049</v>
      </c>
      <c r="H170" s="31">
        <f t="shared" si="11"/>
        <v>0.0003960354463821553</v>
      </c>
      <c r="I170" s="2">
        <v>0.34</v>
      </c>
      <c r="J170" s="2">
        <f t="shared" si="12"/>
        <v>-7.49361072576049</v>
      </c>
      <c r="K170" s="4">
        <f t="shared" si="13"/>
        <v>0.0005563198271590702</v>
      </c>
    </row>
    <row r="171" spans="1:11" ht="15">
      <c r="A171" s="1">
        <f t="shared" si="14"/>
        <v>167</v>
      </c>
      <c r="B171" s="1">
        <v>1</v>
      </c>
      <c r="C171" s="1">
        <v>1.07</v>
      </c>
      <c r="D171" s="1">
        <v>128</v>
      </c>
      <c r="E171" s="1">
        <v>-0.93</v>
      </c>
      <c r="F171" s="1">
        <v>0.068140301</v>
      </c>
      <c r="G171" s="1">
        <f t="shared" si="10"/>
        <v>-8.710700247093037</v>
      </c>
      <c r="H171" s="31">
        <f t="shared" si="11"/>
        <v>0.00016478564558467117</v>
      </c>
      <c r="I171" s="2">
        <v>0.34</v>
      </c>
      <c r="J171" s="2">
        <f t="shared" si="12"/>
        <v>-8.370700247093037</v>
      </c>
      <c r="K171" s="4">
        <f t="shared" si="13"/>
        <v>0.00023149974784961874</v>
      </c>
    </row>
    <row r="172" spans="1:11" ht="15">
      <c r="A172" s="1">
        <f t="shared" si="14"/>
        <v>168</v>
      </c>
      <c r="B172" s="1">
        <v>1</v>
      </c>
      <c r="C172" s="1">
        <v>0.92</v>
      </c>
      <c r="D172" s="1">
        <v>173</v>
      </c>
      <c r="E172" s="1">
        <v>5.59</v>
      </c>
      <c r="F172" s="1">
        <v>0.517260572</v>
      </c>
      <c r="G172" s="1">
        <f t="shared" si="10"/>
        <v>-4.2836277824879625</v>
      </c>
      <c r="H172" s="31">
        <f t="shared" si="11"/>
        <v>0.013604888993370423</v>
      </c>
      <c r="I172" s="2">
        <v>0.34</v>
      </c>
      <c r="J172" s="2">
        <f t="shared" si="12"/>
        <v>-3.9436277824879626</v>
      </c>
      <c r="K172" s="4">
        <f t="shared" si="13"/>
        <v>0.019009427996433872</v>
      </c>
    </row>
    <row r="173" spans="1:11" ht="15">
      <c r="A173" s="1">
        <f t="shared" si="14"/>
        <v>169</v>
      </c>
      <c r="B173" s="1">
        <v>1</v>
      </c>
      <c r="C173" s="1">
        <v>1.33</v>
      </c>
      <c r="D173" s="1">
        <v>81</v>
      </c>
      <c r="E173" s="1">
        <v>14.37</v>
      </c>
      <c r="F173" s="1">
        <v>0.494404572</v>
      </c>
      <c r="G173" s="1">
        <f t="shared" si="10"/>
        <v>-7.7695920004159635</v>
      </c>
      <c r="H173" s="31">
        <f t="shared" si="11"/>
        <v>0.00042220723055312885</v>
      </c>
      <c r="I173" s="2">
        <v>0.34</v>
      </c>
      <c r="J173" s="2">
        <f t="shared" si="12"/>
        <v>-7.429592000415964</v>
      </c>
      <c r="K173" s="4">
        <f t="shared" si="13"/>
        <v>0.0005930776317334752</v>
      </c>
    </row>
    <row r="174" spans="1:11" ht="15">
      <c r="A174" s="1">
        <f t="shared" si="14"/>
        <v>170</v>
      </c>
      <c r="B174" s="1">
        <v>1</v>
      </c>
      <c r="C174" s="1">
        <v>0.4</v>
      </c>
      <c r="D174" s="1">
        <v>55</v>
      </c>
      <c r="E174" s="1">
        <v>8.38</v>
      </c>
      <c r="F174" s="1">
        <v>0.375713345</v>
      </c>
      <c r="G174" s="1">
        <f t="shared" si="10"/>
        <v>-6.192533550599267</v>
      </c>
      <c r="H174" s="31">
        <f t="shared" si="11"/>
        <v>0.00204046796432779</v>
      </c>
      <c r="I174" s="2">
        <v>0.34</v>
      </c>
      <c r="J174" s="2">
        <f t="shared" si="12"/>
        <v>-5.852533550599267</v>
      </c>
      <c r="K174" s="4">
        <f t="shared" si="13"/>
        <v>0.0028643837596849203</v>
      </c>
    </row>
    <row r="175" spans="1:11" ht="15">
      <c r="A175" s="1">
        <f t="shared" si="14"/>
        <v>171</v>
      </c>
      <c r="B175" s="1">
        <v>1</v>
      </c>
      <c r="C175" s="1">
        <v>1.17</v>
      </c>
      <c r="D175" s="1">
        <v>214</v>
      </c>
      <c r="E175" s="1">
        <v>4.18</v>
      </c>
      <c r="F175" s="1">
        <v>0.73008482</v>
      </c>
      <c r="G175" s="1">
        <f t="shared" si="10"/>
        <v>-2.1513598148963418</v>
      </c>
      <c r="H175" s="31">
        <f t="shared" si="11"/>
        <v>0.10420422190922664</v>
      </c>
      <c r="I175" s="2">
        <v>0.34</v>
      </c>
      <c r="J175" s="2">
        <f t="shared" si="12"/>
        <v>-1.8113598148963417</v>
      </c>
      <c r="K175" s="4">
        <f t="shared" si="13"/>
        <v>0.1404738601029445</v>
      </c>
    </row>
    <row r="176" spans="1:11" ht="15">
      <c r="A176" s="1">
        <f t="shared" si="14"/>
        <v>172</v>
      </c>
      <c r="B176" s="1">
        <v>1</v>
      </c>
      <c r="C176" s="1">
        <v>1.34</v>
      </c>
      <c r="D176" s="1">
        <v>124</v>
      </c>
      <c r="E176" s="1">
        <v>4.41</v>
      </c>
      <c r="F176" s="1">
        <v>0.576227492</v>
      </c>
      <c r="G176" s="1">
        <f t="shared" si="10"/>
        <v>-5.194162905012004</v>
      </c>
      <c r="H176" s="31">
        <f t="shared" si="11"/>
        <v>0.005518239359960223</v>
      </c>
      <c r="I176" s="2">
        <v>0.34</v>
      </c>
      <c r="J176" s="2">
        <f t="shared" si="12"/>
        <v>-4.8541629050120045</v>
      </c>
      <c r="K176" s="4">
        <f t="shared" si="13"/>
        <v>0.007735551247648042</v>
      </c>
    </row>
    <row r="177" spans="1:11" ht="15">
      <c r="A177" s="1">
        <f t="shared" si="14"/>
        <v>173</v>
      </c>
      <c r="B177" s="1">
        <v>1</v>
      </c>
      <c r="C177" s="1">
        <v>0.29</v>
      </c>
      <c r="D177" s="1">
        <v>35</v>
      </c>
      <c r="E177" s="1">
        <v>8.94</v>
      </c>
      <c r="F177" s="1">
        <v>0.569289959</v>
      </c>
      <c r="G177" s="1">
        <f t="shared" si="10"/>
        <v>-4.370290101120582</v>
      </c>
      <c r="H177" s="31">
        <f t="shared" si="11"/>
        <v>0.012489607760811065</v>
      </c>
      <c r="I177" s="2">
        <v>0.34</v>
      </c>
      <c r="J177" s="2">
        <f t="shared" si="12"/>
        <v>-4.030290101120582</v>
      </c>
      <c r="K177" s="4">
        <f t="shared" si="13"/>
        <v>0.01745894334032733</v>
      </c>
    </row>
    <row r="178" spans="1:11" ht="15">
      <c r="A178" s="1">
        <f t="shared" si="14"/>
        <v>174</v>
      </c>
      <c r="B178" s="1">
        <v>1</v>
      </c>
      <c r="C178" s="1">
        <v>1.34</v>
      </c>
      <c r="D178" s="1">
        <v>124</v>
      </c>
      <c r="E178" s="1">
        <v>4.41</v>
      </c>
      <c r="F178" s="1">
        <v>0.576227492</v>
      </c>
      <c r="G178" s="1">
        <f t="shared" si="10"/>
        <v>-5.194162905012004</v>
      </c>
      <c r="H178" s="31">
        <f t="shared" si="11"/>
        <v>0.005518239359960223</v>
      </c>
      <c r="I178" s="2">
        <v>0.34</v>
      </c>
      <c r="J178" s="2">
        <f t="shared" si="12"/>
        <v>-4.8541629050120045</v>
      </c>
      <c r="K178" s="4">
        <f t="shared" si="13"/>
        <v>0.007735551247648042</v>
      </c>
    </row>
    <row r="179" spans="1:11" ht="15">
      <c r="A179" s="1">
        <f t="shared" si="14"/>
        <v>175</v>
      </c>
      <c r="B179" s="1">
        <v>1</v>
      </c>
      <c r="C179" s="1">
        <v>0.77</v>
      </c>
      <c r="D179" s="1">
        <v>133</v>
      </c>
      <c r="E179" s="1">
        <v>4.22</v>
      </c>
      <c r="F179" s="1">
        <v>0.488635365</v>
      </c>
      <c r="G179" s="1">
        <f t="shared" si="10"/>
        <v>-4.510576277152005</v>
      </c>
      <c r="H179" s="31">
        <f t="shared" si="11"/>
        <v>0.010872610756514071</v>
      </c>
      <c r="I179" s="2">
        <v>0.34</v>
      </c>
      <c r="J179" s="2">
        <f t="shared" si="12"/>
        <v>-4.170576277152005</v>
      </c>
      <c r="K179" s="4">
        <f t="shared" si="13"/>
        <v>0.01520848778472255</v>
      </c>
    </row>
    <row r="180" spans="1:11" ht="15">
      <c r="A180" s="1">
        <f t="shared" si="14"/>
        <v>176</v>
      </c>
      <c r="B180" s="1">
        <v>1</v>
      </c>
      <c r="C180" s="1">
        <v>2.64</v>
      </c>
      <c r="D180" s="1">
        <v>81</v>
      </c>
      <c r="E180" s="1">
        <v>5.94</v>
      </c>
      <c r="F180" s="1">
        <v>0.05784949</v>
      </c>
      <c r="G180" s="1">
        <f t="shared" si="10"/>
        <v>-14.114223326162133</v>
      </c>
      <c r="H180" s="31">
        <f t="shared" si="11"/>
        <v>7.417718892476699E-07</v>
      </c>
      <c r="I180" s="2">
        <v>0.34</v>
      </c>
      <c r="J180" s="2">
        <f t="shared" si="12"/>
        <v>-13.774223326162133</v>
      </c>
      <c r="K180" s="4">
        <f t="shared" si="13"/>
        <v>1.0421503155065204E-06</v>
      </c>
    </row>
    <row r="181" spans="1:11" ht="15">
      <c r="A181" s="1">
        <f t="shared" si="14"/>
        <v>177</v>
      </c>
      <c r="B181" s="1">
        <v>1</v>
      </c>
      <c r="C181" s="1">
        <v>1.1</v>
      </c>
      <c r="D181" s="1">
        <v>151</v>
      </c>
      <c r="E181" s="1">
        <v>11.35</v>
      </c>
      <c r="F181" s="1">
        <v>0.272006004</v>
      </c>
      <c r="G181" s="1">
        <f t="shared" si="10"/>
        <v>-8.10603041694975</v>
      </c>
      <c r="H181" s="31">
        <f t="shared" si="11"/>
        <v>0.00030162317469083417</v>
      </c>
      <c r="I181" s="2">
        <v>0.34</v>
      </c>
      <c r="J181" s="2">
        <f t="shared" si="12"/>
        <v>-7.76603041694975</v>
      </c>
      <c r="K181" s="4">
        <f t="shared" si="13"/>
        <v>0.0004237129995657071</v>
      </c>
    </row>
    <row r="182" spans="1:11" ht="15">
      <c r="A182" s="1">
        <f t="shared" si="14"/>
        <v>178</v>
      </c>
      <c r="B182" s="1">
        <v>1</v>
      </c>
      <c r="C182" s="1">
        <v>0.92</v>
      </c>
      <c r="D182" s="1">
        <v>143</v>
      </c>
      <c r="E182" s="1">
        <v>1.81</v>
      </c>
      <c r="F182" s="1">
        <v>0.590005646</v>
      </c>
      <c r="G182" s="1">
        <f t="shared" si="10"/>
        <v>-3.464954984116301</v>
      </c>
      <c r="H182" s="31">
        <f t="shared" si="11"/>
        <v>0.030325985827320184</v>
      </c>
      <c r="I182" s="2">
        <v>0.34</v>
      </c>
      <c r="J182" s="2">
        <f t="shared" si="12"/>
        <v>-3.124954984116301</v>
      </c>
      <c r="K182" s="4">
        <f t="shared" si="13"/>
        <v>0.04208954282920107</v>
      </c>
    </row>
    <row r="183" spans="1:11" ht="15">
      <c r="A183" s="1">
        <f t="shared" si="14"/>
        <v>179</v>
      </c>
      <c r="B183" s="1">
        <v>1</v>
      </c>
      <c r="C183" s="1">
        <v>0.98</v>
      </c>
      <c r="D183" s="1">
        <v>64</v>
      </c>
      <c r="E183" s="1">
        <v>9.1</v>
      </c>
      <c r="F183" s="1">
        <v>0.77188079</v>
      </c>
      <c r="G183" s="1">
        <f t="shared" si="10"/>
        <v>-3.7633698337902297</v>
      </c>
      <c r="H183" s="31">
        <f t="shared" si="11"/>
        <v>0.02267913154586108</v>
      </c>
      <c r="I183" s="2">
        <v>0.34</v>
      </c>
      <c r="J183" s="2">
        <f t="shared" si="12"/>
        <v>-3.42336983379023</v>
      </c>
      <c r="K183" s="4">
        <f t="shared" si="13"/>
        <v>0.03157302895398616</v>
      </c>
    </row>
    <row r="184" spans="1:11" ht="15">
      <c r="A184" s="1">
        <f t="shared" si="14"/>
        <v>180</v>
      </c>
      <c r="B184" s="1">
        <v>1</v>
      </c>
      <c r="C184" s="1">
        <v>0.9</v>
      </c>
      <c r="D184" s="1">
        <v>177</v>
      </c>
      <c r="E184" s="1">
        <v>13.98</v>
      </c>
      <c r="F184" s="1">
        <v>0.184570569</v>
      </c>
      <c r="G184" s="1">
        <f t="shared" si="10"/>
        <v>-8.478917250962153</v>
      </c>
      <c r="H184" s="31">
        <f t="shared" si="11"/>
        <v>0.0002077604067229509</v>
      </c>
      <c r="I184" s="2">
        <v>0.34</v>
      </c>
      <c r="J184" s="2">
        <f t="shared" si="12"/>
        <v>-8.138917250962153</v>
      </c>
      <c r="K184" s="4">
        <f t="shared" si="13"/>
        <v>0.0002918679273852392</v>
      </c>
    </row>
    <row r="185" spans="1:11" ht="15">
      <c r="A185" s="1">
        <f t="shared" si="14"/>
        <v>181</v>
      </c>
      <c r="B185" s="1">
        <v>1</v>
      </c>
      <c r="C185" s="1">
        <v>0.93</v>
      </c>
      <c r="D185" s="1">
        <v>112</v>
      </c>
      <c r="E185" s="1">
        <v>5.29</v>
      </c>
      <c r="F185" s="1">
        <v>0.751344486</v>
      </c>
      <c r="G185" s="1">
        <f t="shared" si="10"/>
        <v>-2.758581284649382</v>
      </c>
      <c r="H185" s="31">
        <f t="shared" si="11"/>
        <v>0.059603837035641725</v>
      </c>
      <c r="I185" s="2">
        <v>0.34</v>
      </c>
      <c r="J185" s="2">
        <f t="shared" si="12"/>
        <v>-2.418581284649382</v>
      </c>
      <c r="K185" s="4">
        <f t="shared" si="13"/>
        <v>0.08176671072578633</v>
      </c>
    </row>
    <row r="186" spans="1:11" ht="15">
      <c r="A186" s="1">
        <f t="shared" si="14"/>
        <v>182</v>
      </c>
      <c r="B186" s="1">
        <v>1</v>
      </c>
      <c r="C186" s="1">
        <v>0.85</v>
      </c>
      <c r="D186" s="1">
        <v>134</v>
      </c>
      <c r="E186" s="1">
        <v>6.66</v>
      </c>
      <c r="F186" s="1">
        <v>0.62574692</v>
      </c>
      <c r="G186" s="1">
        <f t="shared" si="10"/>
        <v>-3.6816848853840405</v>
      </c>
      <c r="H186" s="31">
        <f t="shared" si="11"/>
        <v>0.024562028326897613</v>
      </c>
      <c r="I186" s="2">
        <v>0.34</v>
      </c>
      <c r="J186" s="2">
        <f t="shared" si="12"/>
        <v>-3.3416848853840406</v>
      </c>
      <c r="K186" s="4">
        <f t="shared" si="13"/>
        <v>0.03416851108717048</v>
      </c>
    </row>
    <row r="187" spans="1:11" ht="15">
      <c r="A187" s="1">
        <f t="shared" si="14"/>
        <v>183</v>
      </c>
      <c r="B187" s="1">
        <v>1</v>
      </c>
      <c r="C187" s="1">
        <v>0.52</v>
      </c>
      <c r="D187" s="1">
        <v>125</v>
      </c>
      <c r="E187" s="1">
        <v>3.07</v>
      </c>
      <c r="F187" s="1">
        <v>0.598729</v>
      </c>
      <c r="G187" s="1">
        <f t="shared" si="10"/>
        <v>-2.785316128073</v>
      </c>
      <c r="H187" s="31">
        <f t="shared" si="11"/>
        <v>0.058122841788854206</v>
      </c>
      <c r="I187" s="2">
        <v>0.34</v>
      </c>
      <c r="J187" s="2">
        <f t="shared" si="12"/>
        <v>-2.4453161280730003</v>
      </c>
      <c r="K187" s="4">
        <f t="shared" si="13"/>
        <v>0.07978174710283037</v>
      </c>
    </row>
    <row r="188" spans="1:11" ht="15">
      <c r="A188" s="1">
        <f t="shared" si="14"/>
        <v>184</v>
      </c>
      <c r="B188" s="1">
        <v>1</v>
      </c>
      <c r="C188" s="1">
        <v>0.47</v>
      </c>
      <c r="D188" s="1">
        <v>77</v>
      </c>
      <c r="E188" s="1">
        <v>5.35</v>
      </c>
      <c r="F188" s="1">
        <v>0.74808092</v>
      </c>
      <c r="G188" s="1">
        <f t="shared" si="10"/>
        <v>-2.1035395463420388</v>
      </c>
      <c r="H188" s="31">
        <f t="shared" si="11"/>
        <v>0.10875327173432402</v>
      </c>
      <c r="I188" s="2">
        <v>0.34</v>
      </c>
      <c r="J188" s="2">
        <f t="shared" si="12"/>
        <v>-1.7635395463420387</v>
      </c>
      <c r="K188" s="4">
        <f t="shared" si="13"/>
        <v>0.14634759061374822</v>
      </c>
    </row>
    <row r="189" spans="1:11" ht="15">
      <c r="A189" s="1">
        <f t="shared" si="14"/>
        <v>185</v>
      </c>
      <c r="B189" s="1">
        <v>1</v>
      </c>
      <c r="C189" s="1">
        <v>0.95</v>
      </c>
      <c r="D189" s="1">
        <v>204</v>
      </c>
      <c r="E189" s="1">
        <v>3.94</v>
      </c>
      <c r="F189" s="1">
        <v>0.723414147</v>
      </c>
      <c r="G189" s="1">
        <f t="shared" si="10"/>
        <v>-1.76989312171274</v>
      </c>
      <c r="H189" s="31">
        <f t="shared" si="11"/>
        <v>0.14555562079859058</v>
      </c>
      <c r="I189" s="2">
        <v>0.34</v>
      </c>
      <c r="J189" s="2">
        <f t="shared" si="12"/>
        <v>-1.42989312171274</v>
      </c>
      <c r="K189" s="4">
        <f t="shared" si="13"/>
        <v>0.193115337654511</v>
      </c>
    </row>
    <row r="190" spans="1:11" ht="15">
      <c r="A190" s="1">
        <f t="shared" si="14"/>
        <v>186</v>
      </c>
      <c r="B190" s="1">
        <v>1</v>
      </c>
      <c r="C190" s="1">
        <v>0.89</v>
      </c>
      <c r="D190" s="1">
        <v>92</v>
      </c>
      <c r="E190" s="1">
        <v>7.22</v>
      </c>
      <c r="F190" s="1">
        <v>0.590793471</v>
      </c>
      <c r="G190" s="1">
        <f t="shared" si="10"/>
        <v>-4.707268432383327</v>
      </c>
      <c r="H190" s="31">
        <f t="shared" si="11"/>
        <v>0.008948607732757933</v>
      </c>
      <c r="I190" s="2">
        <v>0.34</v>
      </c>
      <c r="J190" s="2">
        <f t="shared" si="12"/>
        <v>-4.3672684323833275</v>
      </c>
      <c r="K190" s="4">
        <f t="shared" si="13"/>
        <v>0.012526930819112691</v>
      </c>
    </row>
    <row r="191" spans="1:11" ht="15">
      <c r="A191" s="1">
        <f t="shared" si="14"/>
        <v>187</v>
      </c>
      <c r="B191" s="1">
        <v>1</v>
      </c>
      <c r="C191" s="1">
        <v>1</v>
      </c>
      <c r="D191" s="1">
        <v>118</v>
      </c>
      <c r="E191" s="1">
        <v>8.71</v>
      </c>
      <c r="F191" s="1">
        <v>0.407718624</v>
      </c>
      <c r="G191" s="1">
        <f t="shared" si="10"/>
        <v>-6.617175036894689</v>
      </c>
      <c r="H191" s="31">
        <f t="shared" si="11"/>
        <v>0.0013354174400923128</v>
      </c>
      <c r="I191" s="2">
        <v>0.34</v>
      </c>
      <c r="J191" s="2">
        <f t="shared" si="12"/>
        <v>-6.277175036894689</v>
      </c>
      <c r="K191" s="4">
        <f t="shared" si="13"/>
        <v>0.0018751774674942985</v>
      </c>
    </row>
    <row r="192" spans="1:11" ht="15">
      <c r="A192" s="1">
        <f t="shared" si="14"/>
        <v>188</v>
      </c>
      <c r="B192" s="1">
        <v>1</v>
      </c>
      <c r="C192" s="1">
        <v>1.26</v>
      </c>
      <c r="D192" s="1">
        <v>122</v>
      </c>
      <c r="E192" s="1">
        <v>4.8</v>
      </c>
      <c r="F192" s="1">
        <v>0.374709286</v>
      </c>
      <c r="G192" s="1">
        <f t="shared" si="10"/>
        <v>-7.021381596266983</v>
      </c>
      <c r="H192" s="31">
        <f t="shared" si="11"/>
        <v>0.0008917954305954524</v>
      </c>
      <c r="I192" s="2">
        <v>0.34</v>
      </c>
      <c r="J192" s="2">
        <f t="shared" si="12"/>
        <v>-6.681381596266983</v>
      </c>
      <c r="K192" s="4">
        <f t="shared" si="13"/>
        <v>0.0012524735352082983</v>
      </c>
    </row>
    <row r="193" spans="1:11" ht="15">
      <c r="A193" s="1">
        <f t="shared" si="14"/>
        <v>189</v>
      </c>
      <c r="B193" s="1">
        <v>1</v>
      </c>
      <c r="C193" s="1">
        <v>0.94</v>
      </c>
      <c r="D193" s="1">
        <v>81</v>
      </c>
      <c r="E193" s="1">
        <v>12.01</v>
      </c>
      <c r="F193" s="1">
        <v>0.841570346</v>
      </c>
      <c r="G193" s="1">
        <f t="shared" si="10"/>
        <v>-3.1556770759402024</v>
      </c>
      <c r="H193" s="31">
        <f t="shared" si="11"/>
        <v>0.040868167458085296</v>
      </c>
      <c r="I193" s="2">
        <v>0.34</v>
      </c>
      <c r="J193" s="2">
        <f t="shared" si="12"/>
        <v>-2.8156770759402026</v>
      </c>
      <c r="K193" s="4">
        <f t="shared" si="13"/>
        <v>0.056482872033904064</v>
      </c>
    </row>
    <row r="194" spans="1:11" ht="15">
      <c r="A194" s="1">
        <f t="shared" si="14"/>
        <v>190</v>
      </c>
      <c r="B194" s="1">
        <v>1</v>
      </c>
      <c r="C194" s="1">
        <v>0.93</v>
      </c>
      <c r="D194" s="1">
        <v>148</v>
      </c>
      <c r="E194" s="1">
        <v>8.06</v>
      </c>
      <c r="F194" s="1">
        <v>0.689674884</v>
      </c>
      <c r="G194" s="1">
        <f t="shared" si="10"/>
        <v>-3.2665339419703088</v>
      </c>
      <c r="H194" s="31">
        <f t="shared" si="11"/>
        <v>0.036737287199536395</v>
      </c>
      <c r="I194" s="2">
        <v>0.34</v>
      </c>
      <c r="J194" s="2">
        <f t="shared" si="12"/>
        <v>-2.926533941970309</v>
      </c>
      <c r="K194" s="4">
        <f t="shared" si="13"/>
        <v>0.05085737445612764</v>
      </c>
    </row>
    <row r="195" spans="1:11" ht="15">
      <c r="A195" s="1">
        <f t="shared" si="14"/>
        <v>191</v>
      </c>
      <c r="B195" s="1">
        <v>1</v>
      </c>
      <c r="C195" s="1">
        <v>0.78</v>
      </c>
      <c r="D195" s="1">
        <v>39</v>
      </c>
      <c r="E195" s="1">
        <v>19.23</v>
      </c>
      <c r="F195" s="1">
        <v>0.664571067</v>
      </c>
      <c r="G195" s="1">
        <f t="shared" si="10"/>
        <v>-5.920067536266781</v>
      </c>
      <c r="H195" s="31">
        <f t="shared" si="11"/>
        <v>0.0026778288138806458</v>
      </c>
      <c r="I195" s="2">
        <v>0.34</v>
      </c>
      <c r="J195" s="2">
        <f t="shared" si="12"/>
        <v>-5.580067536266781</v>
      </c>
      <c r="K195" s="4">
        <f t="shared" si="13"/>
        <v>0.0037581338935462815</v>
      </c>
    </row>
    <row r="196" spans="1:11" ht="15">
      <c r="A196" s="1">
        <f t="shared" si="14"/>
        <v>192</v>
      </c>
      <c r="B196" s="1">
        <v>1</v>
      </c>
      <c r="C196" s="1">
        <v>1.08</v>
      </c>
      <c r="D196" s="1">
        <v>106</v>
      </c>
      <c r="E196" s="1">
        <v>2.54</v>
      </c>
      <c r="F196" s="1">
        <v>0.646331356</v>
      </c>
      <c r="G196" s="1">
        <f t="shared" si="10"/>
        <v>-3.861919291316573</v>
      </c>
      <c r="H196" s="31">
        <f t="shared" si="11"/>
        <v>0.020594548686539395</v>
      </c>
      <c r="I196" s="2">
        <v>0.34</v>
      </c>
      <c r="J196" s="2">
        <f t="shared" si="12"/>
        <v>-3.521919291316573</v>
      </c>
      <c r="K196" s="4">
        <f t="shared" si="13"/>
        <v>0.028694953879741605</v>
      </c>
    </row>
    <row r="197" spans="1:11" ht="15">
      <c r="A197" s="1">
        <f t="shared" si="14"/>
        <v>193</v>
      </c>
      <c r="B197" s="1">
        <v>1</v>
      </c>
      <c r="C197" s="1">
        <v>0.92</v>
      </c>
      <c r="D197" s="1">
        <v>112</v>
      </c>
      <c r="E197" s="1">
        <v>12.16</v>
      </c>
      <c r="F197" s="1">
        <v>0.886502206</v>
      </c>
      <c r="G197" s="1">
        <f t="shared" si="10"/>
        <v>-2.309349862753024</v>
      </c>
      <c r="H197" s="31">
        <f t="shared" si="11"/>
        <v>0.09035156405736473</v>
      </c>
      <c r="I197" s="2">
        <v>0.34</v>
      </c>
      <c r="J197" s="2">
        <f t="shared" si="12"/>
        <v>-1.9693498627530237</v>
      </c>
      <c r="K197" s="4">
        <f t="shared" si="13"/>
        <v>0.12245873511063697</v>
      </c>
    </row>
    <row r="198" spans="1:11" ht="15">
      <c r="A198" s="1">
        <f t="shared" si="14"/>
        <v>194</v>
      </c>
      <c r="B198" s="1">
        <v>1</v>
      </c>
      <c r="C198" s="1">
        <v>1</v>
      </c>
      <c r="D198" s="1">
        <v>108</v>
      </c>
      <c r="E198" s="1">
        <v>10.31</v>
      </c>
      <c r="F198" s="1">
        <v>0.836260761</v>
      </c>
      <c r="G198" s="1">
        <f>+B198*$B$2+C198*$C$2+D198*$D$2+E198*$E$2+F198*$F$2</f>
        <v>-2.8027074582240576</v>
      </c>
      <c r="H198" s="31">
        <f>EXP(G198)/(1+EXP(G198))</f>
        <v>0.05717804519142071</v>
      </c>
      <c r="I198" s="2">
        <v>0.34</v>
      </c>
      <c r="J198" s="2">
        <f>+I198+G198</f>
        <v>-2.462707458224058</v>
      </c>
      <c r="K198" s="4">
        <f>EXP(J198)/(1+EXP(J198))</f>
        <v>0.0785142295881287</v>
      </c>
    </row>
    <row r="199" spans="1:11" ht="15">
      <c r="A199" s="1">
        <f>+A198+1</f>
        <v>195</v>
      </c>
      <c r="B199" s="1">
        <v>1</v>
      </c>
      <c r="C199" s="1">
        <v>1.1</v>
      </c>
      <c r="D199" s="1">
        <v>171</v>
      </c>
      <c r="E199" s="1">
        <v>7.76</v>
      </c>
      <c r="F199" s="1">
        <v>0.812087203</v>
      </c>
      <c r="G199" s="1">
        <f>+B199*$B$2+C199*$C$2+D199*$D$2+E199*$E$2+F199*$F$2</f>
        <v>-2.17701433990221</v>
      </c>
      <c r="H199" s="31">
        <f>EXP(G199)/(1+EXP(G199))</f>
        <v>0.10183368261939525</v>
      </c>
      <c r="I199" s="2">
        <v>0.34</v>
      </c>
      <c r="J199" s="2">
        <f>+I199+G199</f>
        <v>-1.83701433990221</v>
      </c>
      <c r="K199" s="4">
        <f>EXP(J199)/(1+EXP(J199))</f>
        <v>0.1374047841233722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29"/>
  <sheetViews>
    <sheetView tabSelected="1" zoomScalePageLayoutView="0" workbookViewId="0" topLeftCell="A171">
      <selection activeCell="R175" sqref="R175"/>
    </sheetView>
  </sheetViews>
  <sheetFormatPr defaultColWidth="9.140625" defaultRowHeight="15"/>
  <cols>
    <col min="1" max="1" width="12.140625" style="5" customWidth="1"/>
    <col min="2" max="2" width="9.140625" style="5" customWidth="1"/>
    <col min="3" max="4" width="9.28125" style="5" bestFit="1" customWidth="1"/>
    <col min="5" max="5" width="10.7109375" style="5" bestFit="1" customWidth="1"/>
    <col min="6" max="6" width="9.28125" style="5" bestFit="1" customWidth="1"/>
    <col min="7" max="8" width="11.57421875" style="5" customWidth="1"/>
    <col min="9" max="9" width="9.28125" style="5" bestFit="1" customWidth="1"/>
    <col min="10" max="11" width="13.00390625" style="5" customWidth="1"/>
    <col min="12" max="12" width="12.28125" style="5" customWidth="1"/>
    <col min="13" max="13" width="12.140625" style="5" bestFit="1" customWidth="1"/>
    <col min="14" max="14" width="12.140625" style="5" customWidth="1"/>
    <col min="15" max="15" width="11.8515625" style="5" bestFit="1" customWidth="1"/>
    <col min="16" max="16" width="11.00390625" style="5" customWidth="1"/>
    <col min="17" max="17" width="11.00390625" style="5" bestFit="1" customWidth="1"/>
    <col min="18" max="18" width="10.8515625" style="5" bestFit="1" customWidth="1"/>
    <col min="19" max="19" width="10.57421875" style="6" bestFit="1" customWidth="1"/>
    <col min="20" max="20" width="9.140625" style="5" customWidth="1"/>
    <col min="21" max="21" width="11.28125" style="5" bestFit="1" customWidth="1"/>
    <col min="22" max="24" width="9.140625" style="5" customWidth="1"/>
    <col min="25" max="25" width="10.00390625" style="5" bestFit="1" customWidth="1"/>
    <col min="26" max="32" width="9.140625" style="5" customWidth="1"/>
    <col min="33" max="33" width="15.421875" style="7" customWidth="1"/>
    <col min="34" max="34" width="11.28125" style="5" bestFit="1" customWidth="1"/>
    <col min="35" max="16384" width="9.140625" style="5" customWidth="1"/>
  </cols>
  <sheetData>
    <row r="1" ht="15">
      <c r="A1" s="5" t="s">
        <v>24</v>
      </c>
    </row>
    <row r="3" spans="8:33" s="8" customFormat="1" ht="18" customHeight="1">
      <c r="H3" s="9"/>
      <c r="L3" s="38"/>
      <c r="S3" s="10"/>
      <c r="AG3" s="11"/>
    </row>
    <row r="4" spans="8:33" s="8" customFormat="1" ht="18" customHeight="1">
      <c r="H4" s="9"/>
      <c r="S4" s="10"/>
      <c r="AG4" s="11"/>
    </row>
    <row r="5" spans="1:84" ht="15">
      <c r="A5" s="12" t="s">
        <v>25</v>
      </c>
      <c r="B5" s="12" t="s">
        <v>0</v>
      </c>
      <c r="C5" s="12" t="s">
        <v>1</v>
      </c>
      <c r="D5" s="12" t="s">
        <v>5</v>
      </c>
      <c r="E5" s="12" t="s">
        <v>2</v>
      </c>
      <c r="F5" s="12" t="s">
        <v>3</v>
      </c>
      <c r="G5" s="12" t="s">
        <v>4</v>
      </c>
      <c r="H5" s="12" t="s">
        <v>6</v>
      </c>
      <c r="I5" s="12" t="s">
        <v>7</v>
      </c>
      <c r="J5" s="12" t="s">
        <v>8</v>
      </c>
      <c r="K5" s="12" t="s">
        <v>34</v>
      </c>
      <c r="L5" s="12" t="s">
        <v>9</v>
      </c>
      <c r="M5" s="12" t="s">
        <v>14</v>
      </c>
      <c r="N5" s="12" t="s">
        <v>26</v>
      </c>
      <c r="O5" s="13" t="s">
        <v>12</v>
      </c>
      <c r="P5" s="13" t="s">
        <v>13</v>
      </c>
      <c r="Q5" s="14"/>
      <c r="R5" s="6"/>
      <c r="S5" s="5"/>
      <c r="AH5" s="15"/>
      <c r="BR5" s="16"/>
      <c r="BS5" s="17"/>
      <c r="CA5" s="18"/>
      <c r="CB5" s="18"/>
      <c r="CC5" s="18"/>
      <c r="CD5" s="18"/>
      <c r="CE5" s="18"/>
      <c r="CF5" s="18"/>
    </row>
    <row r="6" spans="1:33" ht="15">
      <c r="A6" s="5">
        <v>1</v>
      </c>
      <c r="B6" s="19">
        <f>+PDs!K5</f>
        <v>0.040938346664637776</v>
      </c>
      <c r="C6" s="20">
        <f aca="true" t="shared" si="0" ref="C6:C69">NORMSINV(B6)</f>
        <v>-1.7398993472952802</v>
      </c>
      <c r="D6" s="21">
        <f>0.12*(1-EXP(-50*B6))/(1-EXP(-50))+0.24*(1-(1-EXP(-50*B6))/(1-EXP(-50)))</f>
        <v>0.13549588352390862</v>
      </c>
      <c r="E6" s="20">
        <f aca="true" t="shared" si="1" ref="E6:E69">SQRT(D6)</f>
        <v>0.3680976548742312</v>
      </c>
      <c r="F6" s="20">
        <f>NORMSINV(0.999)</f>
        <v>3.090232306167813</v>
      </c>
      <c r="G6" s="20">
        <f aca="true" t="shared" si="2" ref="G6:G69">SQRT(1-D6)</f>
        <v>0.9297871350347301</v>
      </c>
      <c r="H6" s="20">
        <f aca="true" t="shared" si="3" ref="H6:H69">(C6+E6*F6)/G6</f>
        <v>-0.6478817136524694</v>
      </c>
      <c r="I6" s="20">
        <f aca="true" t="shared" si="4" ref="I6:I69">NORMSDIST(H6)</f>
        <v>0.2585307294469539</v>
      </c>
      <c r="J6" s="20">
        <f aca="true" t="shared" si="5" ref="J6:J69">(0.11852-0.05478*LN(B6))^2</f>
        <v>0.08618909499703992</v>
      </c>
      <c r="K6" s="6">
        <v>3</v>
      </c>
      <c r="L6" s="20">
        <f>(1+(K6-2.5)*J6)/(1-1.5*J6)</f>
        <v>1.1979728398443472</v>
      </c>
      <c r="M6" s="24">
        <v>0.32</v>
      </c>
      <c r="N6" s="20">
        <f>M6*(I6-B6)*L6</f>
        <v>0.08341432471367342</v>
      </c>
      <c r="O6" s="6">
        <v>45</v>
      </c>
      <c r="P6" s="22">
        <f aca="true" t="shared" si="6" ref="P6:P69">+O6*N6*12.5*1.06</f>
        <v>49.73579111052778</v>
      </c>
      <c r="Q6" s="6"/>
      <c r="R6" s="6"/>
      <c r="S6" s="22"/>
      <c r="AB6" s="22"/>
      <c r="AC6" s="22"/>
      <c r="AD6" s="22"/>
      <c r="AG6" s="22"/>
    </row>
    <row r="7" spans="1:33" ht="15">
      <c r="A7" s="5">
        <v>2</v>
      </c>
      <c r="B7" s="19">
        <f>+PDs!K6</f>
        <v>0.060889126541893254</v>
      </c>
      <c r="C7" s="20">
        <f t="shared" si="0"/>
        <v>-1.5473525640617318</v>
      </c>
      <c r="D7" s="21">
        <f aca="true" t="shared" si="7" ref="D7:D70">0.12*(1-EXP(-50*B7))/(1-EXP(-50))+0.24*(1-(1-EXP(-50*B7))/(1-EXP(-50)))</f>
        <v>0.12571466350179494</v>
      </c>
      <c r="E7" s="20">
        <f t="shared" si="1"/>
        <v>0.3545626369230054</v>
      </c>
      <c r="F7" s="20">
        <f aca="true" t="shared" si="8" ref="F7:F70">NORMSINV(0.999)</f>
        <v>3.090232306167813</v>
      </c>
      <c r="G7" s="20">
        <f t="shared" si="2"/>
        <v>0.9350322649503626</v>
      </c>
      <c r="H7" s="20">
        <f t="shared" si="3"/>
        <v>-0.4830546129936911</v>
      </c>
      <c r="I7" s="20">
        <f t="shared" si="4"/>
        <v>0.3145284796978085</v>
      </c>
      <c r="J7" s="20">
        <f t="shared" si="5"/>
        <v>0.07389308338879591</v>
      </c>
      <c r="K7" s="6">
        <v>5</v>
      </c>
      <c r="L7" s="20">
        <f aca="true" t="shared" si="9" ref="L7:L70">(1+(K7-2.5)*J7)/(1-1.5*J7)</f>
        <v>1.332417347751061</v>
      </c>
      <c r="M7" s="24">
        <v>0.21</v>
      </c>
      <c r="N7" s="20">
        <f aca="true" t="shared" si="10" ref="N7:N70">M7*(I7-B7)*L7</f>
        <v>0.07097022958563286</v>
      </c>
      <c r="O7" s="6">
        <v>81</v>
      </c>
      <c r="P7" s="22">
        <f t="shared" si="6"/>
        <v>76.16879890278047</v>
      </c>
      <c r="Q7" s="6"/>
      <c r="R7" s="6"/>
      <c r="S7" s="22"/>
      <c r="AB7" s="22"/>
      <c r="AC7" s="22"/>
      <c r="AD7" s="22"/>
      <c r="AG7" s="22"/>
    </row>
    <row r="8" spans="1:33" ht="15">
      <c r="A8" s="5">
        <v>3</v>
      </c>
      <c r="B8" s="19">
        <f>+PDs!K7</f>
        <v>0.002390303353147151</v>
      </c>
      <c r="C8" s="20">
        <f t="shared" si="0"/>
        <v>-2.821456858677043</v>
      </c>
      <c r="D8" s="21">
        <f t="shared" si="7"/>
        <v>0.22648206584254804</v>
      </c>
      <c r="E8" s="20">
        <f t="shared" si="1"/>
        <v>0.4759013194377045</v>
      </c>
      <c r="F8" s="20">
        <f t="shared" si="8"/>
        <v>3.090232306167813</v>
      </c>
      <c r="G8" s="20">
        <f t="shared" si="2"/>
        <v>0.8794986834313352</v>
      </c>
      <c r="H8" s="20">
        <f t="shared" si="3"/>
        <v>-1.5358877190499194</v>
      </c>
      <c r="I8" s="20">
        <f t="shared" si="4"/>
        <v>0.06228296033275808</v>
      </c>
      <c r="J8" s="20">
        <f t="shared" si="5"/>
        <v>0.20177204332985005</v>
      </c>
      <c r="K8" s="6">
        <v>3</v>
      </c>
      <c r="L8" s="20">
        <f t="shared" si="9"/>
        <v>1.578688970794043</v>
      </c>
      <c r="M8" s="24">
        <v>0.19</v>
      </c>
      <c r="N8" s="20">
        <f t="shared" si="10"/>
        <v>0.017964856630999903</v>
      </c>
      <c r="O8" s="6">
        <v>90</v>
      </c>
      <c r="P8" s="22">
        <f t="shared" si="6"/>
        <v>21.423091532467385</v>
      </c>
      <c r="Q8" s="6"/>
      <c r="R8" s="6"/>
      <c r="S8" s="22"/>
      <c r="AB8" s="22"/>
      <c r="AC8" s="22"/>
      <c r="AD8" s="22"/>
      <c r="AG8" s="22"/>
    </row>
    <row r="9" spans="1:33" ht="15">
      <c r="A9" s="5">
        <v>4</v>
      </c>
      <c r="B9" s="19">
        <f>+PDs!K8</f>
        <v>0.03477730911781366</v>
      </c>
      <c r="C9" s="20">
        <f t="shared" si="0"/>
        <v>-1.8148002093334528</v>
      </c>
      <c r="D9" s="21">
        <f t="shared" si="7"/>
        <v>0.14108635791124757</v>
      </c>
      <c r="E9" s="20">
        <f t="shared" si="1"/>
        <v>0.37561464017160934</v>
      </c>
      <c r="F9" s="20">
        <f t="shared" si="8"/>
        <v>3.090232306167813</v>
      </c>
      <c r="G9" s="20">
        <f t="shared" si="2"/>
        <v>0.9267759395284021</v>
      </c>
      <c r="H9" s="20">
        <f t="shared" si="3"/>
        <v>-0.705740930152301</v>
      </c>
      <c r="I9" s="20">
        <f t="shared" si="4"/>
        <v>0.2401746311722523</v>
      </c>
      <c r="J9" s="20">
        <f t="shared" si="5"/>
        <v>0.09151503720863717</v>
      </c>
      <c r="K9" s="6">
        <v>2</v>
      </c>
      <c r="L9" s="20">
        <f t="shared" si="9"/>
        <v>1.1060764182538236</v>
      </c>
      <c r="M9" s="24">
        <v>0.29</v>
      </c>
      <c r="N9" s="20">
        <f t="shared" si="10"/>
        <v>0.06588368894610117</v>
      </c>
      <c r="O9" s="6">
        <v>90</v>
      </c>
      <c r="P9" s="22">
        <f t="shared" si="6"/>
        <v>78.56629906822565</v>
      </c>
      <c r="Q9" s="6"/>
      <c r="R9" s="6"/>
      <c r="S9" s="22"/>
      <c r="AB9" s="22"/>
      <c r="AC9" s="22"/>
      <c r="AD9" s="22"/>
      <c r="AG9" s="22"/>
    </row>
    <row r="10" spans="1:33" ht="15">
      <c r="A10" s="5">
        <v>5</v>
      </c>
      <c r="B10" s="19">
        <f>+PDs!K9</f>
        <v>0.05441934105953166</v>
      </c>
      <c r="C10" s="20">
        <f t="shared" si="0"/>
        <v>-1.603434849767264</v>
      </c>
      <c r="D10" s="21">
        <f t="shared" si="7"/>
        <v>0.1278973297010256</v>
      </c>
      <c r="E10" s="20">
        <f t="shared" si="1"/>
        <v>0.3576273615105891</v>
      </c>
      <c r="F10" s="20">
        <f t="shared" si="8"/>
        <v>3.090232306167813</v>
      </c>
      <c r="G10" s="20">
        <f t="shared" si="2"/>
        <v>0.9338643746813422</v>
      </c>
      <c r="H10" s="20">
        <f t="shared" si="3"/>
        <v>-0.5335712948978406</v>
      </c>
      <c r="I10" s="20">
        <f t="shared" si="4"/>
        <v>0.29681908630406195</v>
      </c>
      <c r="J10" s="20">
        <f t="shared" si="5"/>
        <v>0.07727651260328564</v>
      </c>
      <c r="K10" s="6">
        <v>5</v>
      </c>
      <c r="L10" s="20">
        <f t="shared" si="9"/>
        <v>1.3496337678102241</v>
      </c>
      <c r="M10" s="24">
        <v>0.17</v>
      </c>
      <c r="N10" s="20">
        <f t="shared" si="10"/>
        <v>0.055615649853404364</v>
      </c>
      <c r="O10" s="6">
        <v>45</v>
      </c>
      <c r="P10" s="22">
        <f t="shared" si="6"/>
        <v>33.16083122509235</v>
      </c>
      <c r="Q10" s="6"/>
      <c r="R10" s="6"/>
      <c r="S10" s="22"/>
      <c r="AB10" s="22"/>
      <c r="AC10" s="22"/>
      <c r="AD10" s="22"/>
      <c r="AG10" s="22"/>
    </row>
    <row r="11" spans="1:33" ht="15">
      <c r="A11" s="5">
        <v>6</v>
      </c>
      <c r="B11" s="19">
        <f>+PDs!K10</f>
        <v>0.18544592181528682</v>
      </c>
      <c r="C11" s="20">
        <f t="shared" si="0"/>
        <v>-0.8948040525124474</v>
      </c>
      <c r="D11" s="21">
        <f t="shared" si="7"/>
        <v>0.12001127909408238</v>
      </c>
      <c r="E11" s="20">
        <f t="shared" si="1"/>
        <v>0.34642644110125653</v>
      </c>
      <c r="F11" s="20">
        <f t="shared" si="8"/>
        <v>3.090232306167813</v>
      </c>
      <c r="G11" s="20">
        <f t="shared" si="2"/>
        <v>0.9380771401680769</v>
      </c>
      <c r="H11" s="20">
        <f t="shared" si="3"/>
        <v>0.18733440989502215</v>
      </c>
      <c r="I11" s="20">
        <f t="shared" si="4"/>
        <v>0.5743007773345268</v>
      </c>
      <c r="J11" s="20">
        <f t="shared" si="5"/>
        <v>0.04444669990297345</v>
      </c>
      <c r="K11" s="6">
        <v>5</v>
      </c>
      <c r="L11" s="20">
        <f t="shared" si="9"/>
        <v>1.190486547211059</v>
      </c>
      <c r="M11" s="24">
        <v>0.29</v>
      </c>
      <c r="N11" s="20">
        <f t="shared" si="10"/>
        <v>0.134248677550873</v>
      </c>
      <c r="O11" s="6">
        <v>63</v>
      </c>
      <c r="P11" s="22">
        <f t="shared" si="6"/>
        <v>112.06408358559123</v>
      </c>
      <c r="Q11" s="6"/>
      <c r="R11" s="6"/>
      <c r="S11" s="22"/>
      <c r="AB11" s="22"/>
      <c r="AC11" s="22"/>
      <c r="AD11" s="22"/>
      <c r="AG11" s="22"/>
    </row>
    <row r="12" spans="1:33" ht="15">
      <c r="A12" s="5">
        <v>7</v>
      </c>
      <c r="B12" s="19">
        <f>+PDs!K11</f>
        <v>0.040256512895093875</v>
      </c>
      <c r="C12" s="20">
        <f t="shared" si="0"/>
        <v>-1.7477171029172902</v>
      </c>
      <c r="D12" s="21">
        <f t="shared" si="7"/>
        <v>0.13603327256044123</v>
      </c>
      <c r="E12" s="20">
        <f t="shared" si="1"/>
        <v>0.36882688698146887</v>
      </c>
      <c r="F12" s="20">
        <f t="shared" si="8"/>
        <v>3.090232306167813</v>
      </c>
      <c r="G12" s="20">
        <f t="shared" si="2"/>
        <v>0.9294981051296225</v>
      </c>
      <c r="H12" s="20">
        <f t="shared" si="3"/>
        <v>-0.6540694790325238</v>
      </c>
      <c r="I12" s="20">
        <f t="shared" si="4"/>
        <v>0.2565335219553939</v>
      </c>
      <c r="J12" s="20">
        <f t="shared" si="5"/>
        <v>0.08673015863330757</v>
      </c>
      <c r="K12" s="6">
        <v>4</v>
      </c>
      <c r="L12" s="20">
        <f t="shared" si="9"/>
        <v>1.2991022549258744</v>
      </c>
      <c r="M12" s="24">
        <v>0.33</v>
      </c>
      <c r="N12" s="20">
        <f t="shared" si="10"/>
        <v>0.09271876355242366</v>
      </c>
      <c r="O12" s="6">
        <v>72</v>
      </c>
      <c r="P12" s="22">
        <f t="shared" si="6"/>
        <v>88.45370042901217</v>
      </c>
      <c r="Q12" s="6"/>
      <c r="R12" s="6"/>
      <c r="S12" s="22"/>
      <c r="AB12" s="22"/>
      <c r="AC12" s="22"/>
      <c r="AD12" s="22"/>
      <c r="AG12" s="22"/>
    </row>
    <row r="13" spans="1:33" ht="15">
      <c r="A13" s="5">
        <v>8</v>
      </c>
      <c r="B13" s="19">
        <f>+PDs!K12</f>
        <v>0.00962745248985099</v>
      </c>
      <c r="C13" s="20">
        <f t="shared" si="0"/>
        <v>-2.340558822558922</v>
      </c>
      <c r="D13" s="21">
        <f t="shared" si="7"/>
        <v>0.1941521540669543</v>
      </c>
      <c r="E13" s="20">
        <f t="shared" si="1"/>
        <v>0.4406270010643405</v>
      </c>
      <c r="F13" s="20">
        <f t="shared" si="8"/>
        <v>3.090232306167813</v>
      </c>
      <c r="G13" s="20">
        <f t="shared" si="2"/>
        <v>0.8976902839693909</v>
      </c>
      <c r="H13" s="20">
        <f t="shared" si="3"/>
        <v>-1.090486380861215</v>
      </c>
      <c r="I13" s="20">
        <f t="shared" si="4"/>
        <v>0.1377494746702929</v>
      </c>
      <c r="J13" s="20">
        <f t="shared" si="5"/>
        <v>0.1390328008623912</v>
      </c>
      <c r="K13" s="6">
        <v>1</v>
      </c>
      <c r="L13" s="20">
        <f t="shared" si="9"/>
        <v>1</v>
      </c>
      <c r="M13" s="24">
        <v>0.16</v>
      </c>
      <c r="N13" s="20">
        <f t="shared" si="10"/>
        <v>0.0204995235488707</v>
      </c>
      <c r="O13" s="6">
        <v>45</v>
      </c>
      <c r="P13" s="22">
        <f t="shared" si="6"/>
        <v>12.222840916014157</v>
      </c>
      <c r="Q13" s="6"/>
      <c r="R13" s="6"/>
      <c r="S13" s="22"/>
      <c r="AB13" s="22"/>
      <c r="AC13" s="22"/>
      <c r="AD13" s="22"/>
      <c r="AG13" s="22"/>
    </row>
    <row r="14" spans="1:33" ht="15">
      <c r="A14" s="5">
        <v>9</v>
      </c>
      <c r="B14" s="19">
        <f>+PDs!K13</f>
        <v>0.051390368624049776</v>
      </c>
      <c r="C14" s="20">
        <f t="shared" si="0"/>
        <v>-1.6315195541720353</v>
      </c>
      <c r="D14" s="21">
        <f t="shared" si="7"/>
        <v>0.1291886893716642</v>
      </c>
      <c r="E14" s="20">
        <f t="shared" si="1"/>
        <v>0.35942828126298604</v>
      </c>
      <c r="F14" s="20">
        <f t="shared" si="8"/>
        <v>3.090232306167813</v>
      </c>
      <c r="G14" s="20">
        <f t="shared" si="2"/>
        <v>0.9331727121108588</v>
      </c>
      <c r="H14" s="20">
        <f t="shared" si="3"/>
        <v>-0.5580989037760401</v>
      </c>
      <c r="I14" s="20">
        <f t="shared" si="4"/>
        <v>0.28838842456862634</v>
      </c>
      <c r="J14" s="20">
        <f t="shared" si="5"/>
        <v>0.07903054638535341</v>
      </c>
      <c r="K14" s="6">
        <v>2</v>
      </c>
      <c r="L14" s="20">
        <f t="shared" si="9"/>
        <v>1.089659279110254</v>
      </c>
      <c r="M14" s="24">
        <v>0.15</v>
      </c>
      <c r="N14" s="20">
        <f t="shared" si="10"/>
        <v>0.038737069618664834</v>
      </c>
      <c r="O14" s="6">
        <v>63</v>
      </c>
      <c r="P14" s="22">
        <f t="shared" si="6"/>
        <v>32.33576886418047</v>
      </c>
      <c r="Q14" s="6"/>
      <c r="R14" s="6"/>
      <c r="S14" s="22"/>
      <c r="AB14" s="22"/>
      <c r="AC14" s="22"/>
      <c r="AD14" s="22"/>
      <c r="AG14" s="22"/>
    </row>
    <row r="15" spans="1:33" ht="15">
      <c r="A15" s="5">
        <v>10</v>
      </c>
      <c r="B15" s="19">
        <f>+PDs!K14</f>
        <v>0.032383124741377355</v>
      </c>
      <c r="C15" s="20">
        <f t="shared" si="0"/>
        <v>-1.8468681659844586</v>
      </c>
      <c r="D15" s="21">
        <f t="shared" si="7"/>
        <v>0.1437678898962517</v>
      </c>
      <c r="E15" s="20">
        <f t="shared" si="1"/>
        <v>0.37916736396511197</v>
      </c>
      <c r="F15" s="20">
        <f t="shared" si="8"/>
        <v>3.090232306167813</v>
      </c>
      <c r="G15" s="20">
        <f t="shared" si="2"/>
        <v>0.925328109431324</v>
      </c>
      <c r="H15" s="20">
        <f t="shared" si="3"/>
        <v>-0.7296362463579611</v>
      </c>
      <c r="I15" s="20">
        <f t="shared" si="4"/>
        <v>0.23280628014371632</v>
      </c>
      <c r="J15" s="20">
        <f t="shared" si="5"/>
        <v>0.09389435316148251</v>
      </c>
      <c r="K15" s="6">
        <v>3</v>
      </c>
      <c r="L15" s="20">
        <f t="shared" si="9"/>
        <v>1.218572839381566</v>
      </c>
      <c r="M15" s="24">
        <v>0.17</v>
      </c>
      <c r="N15" s="20">
        <f t="shared" si="10"/>
        <v>0.04151913630459498</v>
      </c>
      <c r="O15" s="6">
        <v>72</v>
      </c>
      <c r="P15" s="22">
        <f t="shared" si="6"/>
        <v>39.609256034583616</v>
      </c>
      <c r="Q15" s="6"/>
      <c r="R15" s="6"/>
      <c r="S15" s="22"/>
      <c r="AB15" s="22"/>
      <c r="AC15" s="22"/>
      <c r="AD15" s="22"/>
      <c r="AG15" s="22"/>
    </row>
    <row r="16" spans="1:33" ht="15">
      <c r="A16" s="5">
        <v>11</v>
      </c>
      <c r="B16" s="19">
        <f>+PDs!K15</f>
        <v>0.0036324915053217756</v>
      </c>
      <c r="C16" s="20">
        <f t="shared" si="0"/>
        <v>-2.68444732636068</v>
      </c>
      <c r="D16" s="21">
        <f t="shared" si="7"/>
        <v>0.22006972244759312</v>
      </c>
      <c r="E16" s="20">
        <f t="shared" si="1"/>
        <v>0.46911589447341595</v>
      </c>
      <c r="F16" s="20">
        <f t="shared" si="8"/>
        <v>3.090232306167813</v>
      </c>
      <c r="G16" s="20">
        <f t="shared" si="2"/>
        <v>0.8831366131875673</v>
      </c>
      <c r="H16" s="20">
        <f t="shared" si="3"/>
        <v>-1.3981644691022104</v>
      </c>
      <c r="I16" s="20">
        <f t="shared" si="4"/>
        <v>0.08103184189172676</v>
      </c>
      <c r="J16" s="20">
        <f t="shared" si="5"/>
        <v>0.1817019214344314</v>
      </c>
      <c r="K16" s="6">
        <v>5</v>
      </c>
      <c r="L16" s="20">
        <f t="shared" si="9"/>
        <v>1.9991209916227057</v>
      </c>
      <c r="M16" s="24">
        <v>0.31</v>
      </c>
      <c r="N16" s="20">
        <f t="shared" si="10"/>
        <v>0.04796650648958119</v>
      </c>
      <c r="O16" s="6">
        <v>90</v>
      </c>
      <c r="P16" s="22">
        <f t="shared" si="6"/>
        <v>57.20005898882557</v>
      </c>
      <c r="Q16" s="6"/>
      <c r="R16" s="6"/>
      <c r="S16" s="22"/>
      <c r="AB16" s="22"/>
      <c r="AC16" s="22"/>
      <c r="AD16" s="22"/>
      <c r="AG16" s="22"/>
    </row>
    <row r="17" spans="1:33" ht="15">
      <c r="A17" s="5">
        <v>12</v>
      </c>
      <c r="B17" s="19">
        <f>+PDs!K16</f>
        <v>0.02999874319387257</v>
      </c>
      <c r="C17" s="20">
        <f t="shared" si="0"/>
        <v>-1.8808120795197625</v>
      </c>
      <c r="D17" s="21">
        <f t="shared" si="7"/>
        <v>0.14677730185879478</v>
      </c>
      <c r="E17" s="20">
        <f t="shared" si="1"/>
        <v>0.3831152592351221</v>
      </c>
      <c r="F17" s="20">
        <f t="shared" si="8"/>
        <v>3.090232306167813</v>
      </c>
      <c r="G17" s="20">
        <f t="shared" si="2"/>
        <v>0.923700545707972</v>
      </c>
      <c r="H17" s="20">
        <f t="shared" si="3"/>
        <v>-0.7544619646309655</v>
      </c>
      <c r="I17" s="20">
        <f t="shared" si="4"/>
        <v>0.22528593801597194</v>
      </c>
      <c r="J17" s="20">
        <f t="shared" si="5"/>
        <v>0.09647952666357741</v>
      </c>
      <c r="K17" s="6">
        <v>3</v>
      </c>
      <c r="L17" s="20">
        <f t="shared" si="9"/>
        <v>1.22560903229784</v>
      </c>
      <c r="M17" s="24">
        <v>0.34</v>
      </c>
      <c r="N17" s="20">
        <f t="shared" si="10"/>
        <v>0.0813775549544648</v>
      </c>
      <c r="O17" s="6">
        <v>27</v>
      </c>
      <c r="P17" s="22">
        <f t="shared" si="6"/>
        <v>29.112820284959785</v>
      </c>
      <c r="Q17" s="6"/>
      <c r="R17" s="6"/>
      <c r="S17" s="22"/>
      <c r="AB17" s="22"/>
      <c r="AC17" s="22"/>
      <c r="AD17" s="22"/>
      <c r="AG17" s="22"/>
    </row>
    <row r="18" spans="1:33" ht="15">
      <c r="A18" s="5">
        <v>13</v>
      </c>
      <c r="B18" s="19">
        <f>+PDs!K17</f>
        <v>0.00011263725084572845</v>
      </c>
      <c r="C18" s="20">
        <f t="shared" si="0"/>
        <v>-3.6888448874379742</v>
      </c>
      <c r="D18" s="21">
        <f t="shared" si="7"/>
        <v>0.23932607599987749</v>
      </c>
      <c r="E18" s="20">
        <f t="shared" si="1"/>
        <v>0.48920964422206303</v>
      </c>
      <c r="F18" s="20">
        <f t="shared" si="8"/>
        <v>3.090232306167813</v>
      </c>
      <c r="G18" s="20">
        <f t="shared" si="2"/>
        <v>0.8721662249824413</v>
      </c>
      <c r="H18" s="20">
        <f t="shared" si="3"/>
        <v>-2.4961680216611484</v>
      </c>
      <c r="I18" s="20">
        <f t="shared" si="4"/>
        <v>0.006277155991102883</v>
      </c>
      <c r="J18" s="20">
        <f t="shared" si="5"/>
        <v>0.3801258869069513</v>
      </c>
      <c r="K18" s="6">
        <v>4</v>
      </c>
      <c r="L18" s="20">
        <f t="shared" si="9"/>
        <v>3.6532062014050055</v>
      </c>
      <c r="M18" s="24">
        <v>0.28</v>
      </c>
      <c r="N18" s="20">
        <f t="shared" si="10"/>
        <v>0.0063056722653637475</v>
      </c>
      <c r="O18" s="6">
        <v>18</v>
      </c>
      <c r="P18" s="22">
        <f t="shared" si="6"/>
        <v>1.5039028352892538</v>
      </c>
      <c r="Q18" s="6"/>
      <c r="R18" s="6"/>
      <c r="S18" s="22"/>
      <c r="AB18" s="22"/>
      <c r="AC18" s="22"/>
      <c r="AD18" s="22"/>
      <c r="AG18" s="22"/>
    </row>
    <row r="19" spans="1:33" ht="15">
      <c r="A19" s="5">
        <v>14</v>
      </c>
      <c r="B19" s="19">
        <f>+PDs!K18</f>
        <v>0.001540377327870962</v>
      </c>
      <c r="C19" s="20">
        <f t="shared" si="0"/>
        <v>-2.9595632385358055</v>
      </c>
      <c r="D19" s="21">
        <f t="shared" si="7"/>
        <v>0.2311046862682698</v>
      </c>
      <c r="E19" s="20">
        <f t="shared" si="1"/>
        <v>0.4807334877749519</v>
      </c>
      <c r="F19" s="20">
        <f t="shared" si="8"/>
        <v>3.090232306167813</v>
      </c>
      <c r="G19" s="20">
        <f t="shared" si="2"/>
        <v>0.8768667593949095</v>
      </c>
      <c r="H19" s="20">
        <f t="shared" si="3"/>
        <v>-1.6809681381628123</v>
      </c>
      <c r="I19" s="20">
        <f t="shared" si="4"/>
        <v>0.04638455175215092</v>
      </c>
      <c r="J19" s="20">
        <f t="shared" si="5"/>
        <v>0.22397538061755085</v>
      </c>
      <c r="K19" s="6">
        <v>1</v>
      </c>
      <c r="L19" s="20">
        <f t="shared" si="9"/>
        <v>1</v>
      </c>
      <c r="M19" s="24">
        <v>0.24</v>
      </c>
      <c r="N19" s="20">
        <f t="shared" si="10"/>
        <v>0.01076260186182719</v>
      </c>
      <c r="O19" s="6">
        <v>63</v>
      </c>
      <c r="P19" s="22">
        <f t="shared" si="6"/>
        <v>8.984081904160247</v>
      </c>
      <c r="Q19" s="6"/>
      <c r="R19" s="6"/>
      <c r="S19" s="22"/>
      <c r="AB19" s="22"/>
      <c r="AC19" s="22"/>
      <c r="AD19" s="22"/>
      <c r="AG19" s="22"/>
    </row>
    <row r="20" spans="1:33" ht="15">
      <c r="A20" s="5">
        <v>15</v>
      </c>
      <c r="B20" s="19">
        <f>+PDs!K19</f>
        <v>0.003480463102652466</v>
      </c>
      <c r="C20" s="20">
        <f t="shared" si="0"/>
        <v>-2.6987078140433036</v>
      </c>
      <c r="D20" s="21">
        <f t="shared" si="7"/>
        <v>0.2208332928837106</v>
      </c>
      <c r="E20" s="20">
        <f t="shared" si="1"/>
        <v>0.4699290296243791</v>
      </c>
      <c r="F20" s="20">
        <f t="shared" si="8"/>
        <v>3.090232306167813</v>
      </c>
      <c r="G20" s="20">
        <f t="shared" si="2"/>
        <v>0.8827042013700226</v>
      </c>
      <c r="H20" s="20">
        <f t="shared" si="3"/>
        <v>-1.4121581648272064</v>
      </c>
      <c r="I20" s="20">
        <f t="shared" si="4"/>
        <v>0.07895169777701573</v>
      </c>
      <c r="J20" s="20">
        <f t="shared" si="5"/>
        <v>0.18370405966255038</v>
      </c>
      <c r="K20" s="6">
        <v>1</v>
      </c>
      <c r="L20" s="20">
        <f t="shared" si="9"/>
        <v>1</v>
      </c>
      <c r="M20" s="24">
        <v>0.3</v>
      </c>
      <c r="N20" s="20">
        <f t="shared" si="10"/>
        <v>0.022641370402308975</v>
      </c>
      <c r="O20" s="6">
        <v>90</v>
      </c>
      <c r="P20" s="22">
        <f t="shared" si="6"/>
        <v>26.999834204753455</v>
      </c>
      <c r="Q20" s="6"/>
      <c r="R20" s="6"/>
      <c r="S20" s="22"/>
      <c r="AB20" s="22"/>
      <c r="AC20" s="22"/>
      <c r="AD20" s="22"/>
      <c r="AG20" s="22"/>
    </row>
    <row r="21" spans="1:33" ht="15">
      <c r="A21" s="5">
        <v>16</v>
      </c>
      <c r="B21" s="19">
        <f>+PDs!K20</f>
        <v>0.40500446388636985</v>
      </c>
      <c r="C21" s="20">
        <f t="shared" si="0"/>
        <v>-0.24041451373860473</v>
      </c>
      <c r="D21" s="21">
        <f t="shared" si="7"/>
        <v>0.12000000019258436</v>
      </c>
      <c r="E21" s="20">
        <f t="shared" si="1"/>
        <v>0.34641016179174705</v>
      </c>
      <c r="F21" s="20">
        <f t="shared" si="8"/>
        <v>3.090232306167813</v>
      </c>
      <c r="G21" s="20">
        <f t="shared" si="2"/>
        <v>0.9380831518620381</v>
      </c>
      <c r="H21" s="20">
        <f t="shared" si="3"/>
        <v>0.8848611743718304</v>
      </c>
      <c r="I21" s="20">
        <f t="shared" si="4"/>
        <v>0.8118842447156384</v>
      </c>
      <c r="J21" s="20">
        <f t="shared" si="5"/>
        <v>0.028235188856298787</v>
      </c>
      <c r="K21" s="6">
        <v>1</v>
      </c>
      <c r="L21" s="20">
        <f t="shared" si="9"/>
        <v>1</v>
      </c>
      <c r="M21" s="24">
        <v>0.3</v>
      </c>
      <c r="N21" s="20">
        <f t="shared" si="10"/>
        <v>0.12206393424878055</v>
      </c>
      <c r="O21" s="6">
        <v>63</v>
      </c>
      <c r="P21" s="22">
        <f t="shared" si="6"/>
        <v>101.89286911416957</v>
      </c>
      <c r="Q21" s="6"/>
      <c r="R21" s="6"/>
      <c r="S21" s="22"/>
      <c r="AB21" s="22"/>
      <c r="AC21" s="22"/>
      <c r="AD21" s="22"/>
      <c r="AG21" s="22"/>
    </row>
    <row r="22" spans="1:33" ht="15">
      <c r="A22" s="5">
        <v>17</v>
      </c>
      <c r="B22" s="19">
        <f>+PDs!K21</f>
        <v>2.3012883787568196E-06</v>
      </c>
      <c r="C22" s="20">
        <f t="shared" si="0"/>
        <v>-4.582132692787685</v>
      </c>
      <c r="D22" s="21">
        <f t="shared" si="7"/>
        <v>0.23998619306408622</v>
      </c>
      <c r="E22" s="20">
        <f t="shared" si="1"/>
        <v>0.4898838567090022</v>
      </c>
      <c r="F22" s="20">
        <f t="shared" si="8"/>
        <v>3.090232306167813</v>
      </c>
      <c r="G22" s="20">
        <f t="shared" si="2"/>
        <v>0.8717877074930076</v>
      </c>
      <c r="H22" s="20">
        <f t="shared" si="3"/>
        <v>-3.519524015013772</v>
      </c>
      <c r="I22" s="20">
        <f t="shared" si="4"/>
        <v>0.00021616094774375006</v>
      </c>
      <c r="J22" s="20">
        <f t="shared" si="5"/>
        <v>0.6883626456002832</v>
      </c>
      <c r="K22" s="6">
        <v>1</v>
      </c>
      <c r="L22" s="20">
        <f t="shared" si="9"/>
        <v>1</v>
      </c>
      <c r="M22" s="24">
        <v>0.32</v>
      </c>
      <c r="N22" s="20">
        <f t="shared" si="10"/>
        <v>6.843509099679784E-05</v>
      </c>
      <c r="O22" s="6">
        <v>72</v>
      </c>
      <c r="P22" s="22">
        <f t="shared" si="6"/>
        <v>0.06528707681094514</v>
      </c>
      <c r="Q22" s="6"/>
      <c r="R22" s="6"/>
      <c r="S22" s="22"/>
      <c r="AB22" s="22"/>
      <c r="AC22" s="22"/>
      <c r="AD22" s="22"/>
      <c r="AG22" s="22"/>
    </row>
    <row r="23" spans="1:33" ht="15">
      <c r="A23" s="5">
        <v>18</v>
      </c>
      <c r="B23" s="19">
        <f>+PDs!K22</f>
        <v>0.0007960054646301303</v>
      </c>
      <c r="C23" s="20">
        <f t="shared" si="0"/>
        <v>-3.157366540046147</v>
      </c>
      <c r="D23" s="21">
        <f t="shared" si="7"/>
        <v>0.23531776244241656</v>
      </c>
      <c r="E23" s="20">
        <f t="shared" si="1"/>
        <v>0.4850956219575854</v>
      </c>
      <c r="F23" s="20">
        <f t="shared" si="8"/>
        <v>3.090232306167813</v>
      </c>
      <c r="G23" s="20">
        <f t="shared" si="2"/>
        <v>0.8744611126617258</v>
      </c>
      <c r="H23" s="20">
        <f t="shared" si="3"/>
        <v>-1.8963774986455502</v>
      </c>
      <c r="I23" s="20">
        <f t="shared" si="4"/>
        <v>0.02895507254361811</v>
      </c>
      <c r="J23" s="20">
        <f t="shared" si="5"/>
        <v>0.25951367667181163</v>
      </c>
      <c r="K23" s="6">
        <v>5</v>
      </c>
      <c r="L23" s="20">
        <f t="shared" si="9"/>
        <v>2.6996963994629537</v>
      </c>
      <c r="M23" s="24">
        <v>0.15</v>
      </c>
      <c r="N23" s="20">
        <f t="shared" si="10"/>
        <v>0.011403139800806946</v>
      </c>
      <c r="O23" s="6">
        <v>36</v>
      </c>
      <c r="P23" s="22">
        <f t="shared" si="6"/>
        <v>5.439297684984913</v>
      </c>
      <c r="Q23" s="6"/>
      <c r="R23" s="6"/>
      <c r="S23" s="22"/>
      <c r="AB23" s="22"/>
      <c r="AC23" s="22"/>
      <c r="AD23" s="22"/>
      <c r="AG23" s="22"/>
    </row>
    <row r="24" spans="1:33" ht="15">
      <c r="A24" s="5">
        <v>19</v>
      </c>
      <c r="B24" s="19">
        <f>+PDs!K23</f>
        <v>0.2567167145078697</v>
      </c>
      <c r="C24" s="20">
        <f t="shared" si="0"/>
        <v>-0.6535008695551604</v>
      </c>
      <c r="D24" s="21">
        <f t="shared" si="7"/>
        <v>0.12000031963079859</v>
      </c>
      <c r="E24" s="20">
        <f t="shared" si="1"/>
        <v>0.3464106228607873</v>
      </c>
      <c r="F24" s="20">
        <f t="shared" si="8"/>
        <v>3.090232306167813</v>
      </c>
      <c r="G24" s="20">
        <f t="shared" si="2"/>
        <v>0.9380829816008823</v>
      </c>
      <c r="H24" s="20">
        <f t="shared" si="3"/>
        <v>0.44451123897093686</v>
      </c>
      <c r="I24" s="20">
        <f t="shared" si="4"/>
        <v>0.6716634974933482</v>
      </c>
      <c r="J24" s="20">
        <f t="shared" si="5"/>
        <v>0.03725242094739778</v>
      </c>
      <c r="K24" s="6">
        <v>3</v>
      </c>
      <c r="L24" s="20">
        <f t="shared" si="9"/>
        <v>1.0789144747427342</v>
      </c>
      <c r="M24" s="24">
        <v>0.23</v>
      </c>
      <c r="N24" s="20">
        <f t="shared" si="10"/>
        <v>0.10296918079452191</v>
      </c>
      <c r="O24" s="6">
        <v>18</v>
      </c>
      <c r="P24" s="22">
        <f t="shared" si="6"/>
        <v>24.558149619493477</v>
      </c>
      <c r="Q24" s="6"/>
      <c r="R24" s="6"/>
      <c r="S24" s="22"/>
      <c r="AB24" s="22"/>
      <c r="AC24" s="22"/>
      <c r="AD24" s="22"/>
      <c r="AG24" s="22"/>
    </row>
    <row r="25" spans="1:33" ht="15">
      <c r="A25" s="5">
        <v>20</v>
      </c>
      <c r="B25" s="19">
        <f>+PDs!K24</f>
        <v>0.03292054296083782</v>
      </c>
      <c r="C25" s="20">
        <f t="shared" si="0"/>
        <v>-1.8395040285195237</v>
      </c>
      <c r="D25" s="21">
        <f t="shared" si="7"/>
        <v>0.14313772945203568</v>
      </c>
      <c r="E25" s="20">
        <f t="shared" si="1"/>
        <v>0.3783354721038402</v>
      </c>
      <c r="F25" s="20">
        <f t="shared" si="8"/>
        <v>3.090232306167813</v>
      </c>
      <c r="G25" s="20">
        <f t="shared" si="2"/>
        <v>0.9256685532888995</v>
      </c>
      <c r="H25" s="20">
        <f t="shared" si="3"/>
        <v>-0.72418958997062</v>
      </c>
      <c r="I25" s="20">
        <f t="shared" si="4"/>
        <v>0.23447467433555086</v>
      </c>
      <c r="J25" s="20">
        <f t="shared" si="5"/>
        <v>0.09334259731181425</v>
      </c>
      <c r="K25" s="6">
        <v>5</v>
      </c>
      <c r="L25" s="20">
        <f t="shared" si="9"/>
        <v>1.434158630583225</v>
      </c>
      <c r="M25" s="24">
        <v>0.2</v>
      </c>
      <c r="N25" s="20">
        <f t="shared" si="10"/>
        <v>0.05781211940814998</v>
      </c>
      <c r="O25" s="6">
        <v>36</v>
      </c>
      <c r="P25" s="22">
        <f t="shared" si="6"/>
        <v>27.576380957687544</v>
      </c>
      <c r="Q25" s="6"/>
      <c r="R25" s="6"/>
      <c r="S25" s="22"/>
      <c r="AB25" s="22"/>
      <c r="AC25" s="22"/>
      <c r="AD25" s="22"/>
      <c r="AG25" s="22"/>
    </row>
    <row r="26" spans="1:33" ht="15">
      <c r="A26" s="5">
        <v>21</v>
      </c>
      <c r="B26" s="19">
        <f>+PDs!K25</f>
        <v>0.17134256219740118</v>
      </c>
      <c r="C26" s="20">
        <f t="shared" si="0"/>
        <v>-0.9488731648971875</v>
      </c>
      <c r="D26" s="21">
        <f t="shared" si="7"/>
        <v>0.12002283099201592</v>
      </c>
      <c r="E26" s="20">
        <f t="shared" si="1"/>
        <v>0.34644311364496183</v>
      </c>
      <c r="F26" s="20">
        <f t="shared" si="8"/>
        <v>3.090232306167813</v>
      </c>
      <c r="G26" s="20">
        <f t="shared" si="2"/>
        <v>0.9380709829261238</v>
      </c>
      <c r="H26" s="20">
        <f t="shared" si="3"/>
        <v>0.12975194772379625</v>
      </c>
      <c r="I26" s="20">
        <f t="shared" si="4"/>
        <v>0.5516186592093563</v>
      </c>
      <c r="J26" s="20">
        <f t="shared" si="5"/>
        <v>0.04629248052881592</v>
      </c>
      <c r="K26" s="6">
        <v>2</v>
      </c>
      <c r="L26" s="20">
        <f t="shared" si="9"/>
        <v>1.0497468372725292</v>
      </c>
      <c r="M26" s="24">
        <v>0.23</v>
      </c>
      <c r="N26" s="20">
        <f t="shared" si="10"/>
        <v>0.09181453492958751</v>
      </c>
      <c r="O26" s="6">
        <v>18</v>
      </c>
      <c r="P26" s="22">
        <f t="shared" si="6"/>
        <v>21.897766580706623</v>
      </c>
      <c r="Q26" s="6"/>
      <c r="R26" s="6"/>
      <c r="S26" s="22"/>
      <c r="AB26" s="22"/>
      <c r="AC26" s="22"/>
      <c r="AD26" s="22"/>
      <c r="AG26" s="22"/>
    </row>
    <row r="27" spans="1:33" ht="15">
      <c r="A27" s="5">
        <v>22</v>
      </c>
      <c r="B27" s="19">
        <f>+PDs!K26</f>
        <v>0.03318782252045693</v>
      </c>
      <c r="C27" s="20">
        <f t="shared" si="0"/>
        <v>-1.835878385747423</v>
      </c>
      <c r="D27" s="21">
        <f t="shared" si="7"/>
        <v>0.1428305743236693</v>
      </c>
      <c r="E27" s="20">
        <f t="shared" si="1"/>
        <v>0.3779293245087887</v>
      </c>
      <c r="F27" s="20">
        <f t="shared" si="8"/>
        <v>3.090232306167813</v>
      </c>
      <c r="G27" s="20">
        <f t="shared" si="2"/>
        <v>0.9258344483093782</v>
      </c>
      <c r="H27" s="20">
        <f t="shared" si="3"/>
        <v>-0.7214993770451807</v>
      </c>
      <c r="I27" s="20">
        <f t="shared" si="4"/>
        <v>0.23530116190159428</v>
      </c>
      <c r="J27" s="20">
        <f t="shared" si="5"/>
        <v>0.09307212755641857</v>
      </c>
      <c r="K27" s="6">
        <v>2</v>
      </c>
      <c r="L27" s="20">
        <f t="shared" si="9"/>
        <v>1.1081741209284532</v>
      </c>
      <c r="M27" s="24">
        <v>0.33</v>
      </c>
      <c r="N27" s="20">
        <f t="shared" si="10"/>
        <v>0.07391233482487998</v>
      </c>
      <c r="O27" s="6">
        <v>90</v>
      </c>
      <c r="P27" s="22">
        <f t="shared" si="6"/>
        <v>88.14045927866937</v>
      </c>
      <c r="Q27" s="6"/>
      <c r="R27" s="6"/>
      <c r="S27" s="22"/>
      <c r="AB27" s="22"/>
      <c r="AC27" s="22"/>
      <c r="AD27" s="22"/>
      <c r="AG27" s="22"/>
    </row>
    <row r="28" spans="1:33" ht="15">
      <c r="A28" s="5">
        <v>23</v>
      </c>
      <c r="B28" s="19">
        <f>+PDs!K27</f>
        <v>0.025089041951821073</v>
      </c>
      <c r="C28" s="20">
        <f t="shared" si="0"/>
        <v>-1.9584427388772558</v>
      </c>
      <c r="D28" s="21">
        <f t="shared" si="7"/>
        <v>0.154227850171885</v>
      </c>
      <c r="E28" s="20">
        <f t="shared" si="1"/>
        <v>0.3927185381057087</v>
      </c>
      <c r="F28" s="20">
        <f t="shared" si="8"/>
        <v>3.090232306167813</v>
      </c>
      <c r="G28" s="20">
        <f t="shared" si="2"/>
        <v>0.9196587137781683</v>
      </c>
      <c r="H28" s="20">
        <f t="shared" si="3"/>
        <v>-0.8099213480313585</v>
      </c>
      <c r="I28" s="20">
        <f t="shared" si="4"/>
        <v>0.20899269072103777</v>
      </c>
      <c r="J28" s="20">
        <f t="shared" si="5"/>
        <v>0.102657476467548</v>
      </c>
      <c r="K28" s="6">
        <v>2</v>
      </c>
      <c r="L28" s="20">
        <f t="shared" si="9"/>
        <v>1.121342557593557</v>
      </c>
      <c r="M28" s="24">
        <v>0.2</v>
      </c>
      <c r="N28" s="20">
        <f t="shared" si="10"/>
        <v>0.04124379757233213</v>
      </c>
      <c r="O28" s="6">
        <v>81</v>
      </c>
      <c r="P28" s="22">
        <f t="shared" si="6"/>
        <v>44.26490574450546</v>
      </c>
      <c r="Q28" s="6"/>
      <c r="R28" s="6"/>
      <c r="S28" s="22"/>
      <c r="AB28" s="22"/>
      <c r="AC28" s="22"/>
      <c r="AD28" s="22"/>
      <c r="AG28" s="22"/>
    </row>
    <row r="29" spans="1:33" ht="15">
      <c r="A29" s="5">
        <v>24</v>
      </c>
      <c r="B29" s="19">
        <f>+PDs!K28</f>
        <v>0.005334116765946406</v>
      </c>
      <c r="C29" s="20">
        <f t="shared" si="0"/>
        <v>-2.5533822776122643</v>
      </c>
      <c r="D29" s="21">
        <f t="shared" si="7"/>
        <v>0.2119078003548348</v>
      </c>
      <c r="E29" s="20">
        <f t="shared" si="1"/>
        <v>0.4603344440239453</v>
      </c>
      <c r="F29" s="20">
        <f t="shared" si="8"/>
        <v>3.090232306167813</v>
      </c>
      <c r="G29" s="20">
        <f t="shared" si="2"/>
        <v>0.8877455714590556</v>
      </c>
      <c r="H29" s="20">
        <f t="shared" si="3"/>
        <v>-1.2738355936702366</v>
      </c>
      <c r="I29" s="20">
        <f t="shared" si="4"/>
        <v>0.10136084393000395</v>
      </c>
      <c r="J29" s="20">
        <f t="shared" si="5"/>
        <v>0.1642019183979685</v>
      </c>
      <c r="K29" s="6">
        <v>2</v>
      </c>
      <c r="L29" s="20">
        <f t="shared" si="9"/>
        <v>1.2178619415109824</v>
      </c>
      <c r="M29" s="24">
        <v>0.24</v>
      </c>
      <c r="N29" s="20">
        <f t="shared" si="10"/>
        <v>0.028067351131431485</v>
      </c>
      <c r="O29" s="6">
        <v>90</v>
      </c>
      <c r="P29" s="22">
        <f t="shared" si="6"/>
        <v>33.47031622423205</v>
      </c>
      <c r="Q29" s="6"/>
      <c r="R29" s="6"/>
      <c r="S29" s="22"/>
      <c r="AB29" s="22"/>
      <c r="AC29" s="22"/>
      <c r="AD29" s="22"/>
      <c r="AG29" s="22"/>
    </row>
    <row r="30" spans="1:33" ht="15">
      <c r="A30" s="5">
        <v>25</v>
      </c>
      <c r="B30" s="19">
        <f>+PDs!K29</f>
        <v>0.038593118621053316</v>
      </c>
      <c r="C30" s="20">
        <f t="shared" si="0"/>
        <v>-1.767250789552984</v>
      </c>
      <c r="D30" s="21">
        <f t="shared" si="7"/>
        <v>0.13742377776768486</v>
      </c>
      <c r="E30" s="20">
        <f t="shared" si="1"/>
        <v>0.3707071320701624</v>
      </c>
      <c r="F30" s="20">
        <f t="shared" si="8"/>
        <v>3.090232306167813</v>
      </c>
      <c r="G30" s="20">
        <f t="shared" si="2"/>
        <v>0.9287498168141489</v>
      </c>
      <c r="H30" s="20">
        <f t="shared" si="3"/>
        <v>-0.6693725507645011</v>
      </c>
      <c r="I30" s="20">
        <f t="shared" si="4"/>
        <v>0.2516289284992219</v>
      </c>
      <c r="J30" s="20">
        <f t="shared" si="5"/>
        <v>0.08809703162811666</v>
      </c>
      <c r="K30" s="6">
        <v>4</v>
      </c>
      <c r="L30" s="20">
        <f t="shared" si="9"/>
        <v>1.3045338928727113</v>
      </c>
      <c r="M30" s="24">
        <v>0.34</v>
      </c>
      <c r="N30" s="20">
        <f t="shared" si="10"/>
        <v>0.09449022768976376</v>
      </c>
      <c r="O30" s="6">
        <v>81</v>
      </c>
      <c r="P30" s="22">
        <f t="shared" si="6"/>
        <v>101.41163686803897</v>
      </c>
      <c r="Q30" s="6"/>
      <c r="R30" s="6"/>
      <c r="S30" s="22"/>
      <c r="AB30" s="22"/>
      <c r="AC30" s="22"/>
      <c r="AD30" s="22"/>
      <c r="AG30" s="22"/>
    </row>
    <row r="31" spans="1:33" ht="15">
      <c r="A31" s="5">
        <v>26</v>
      </c>
      <c r="B31" s="19">
        <f>+PDs!K30</f>
        <v>0.04012804626859952</v>
      </c>
      <c r="C31" s="20">
        <f t="shared" si="0"/>
        <v>-1.749202092418226</v>
      </c>
      <c r="D31" s="21">
        <f t="shared" si="7"/>
        <v>0.13613659105153042</v>
      </c>
      <c r="E31" s="20">
        <f t="shared" si="1"/>
        <v>0.36896692406167036</v>
      </c>
      <c r="F31" s="20">
        <f t="shared" si="8"/>
        <v>3.090232306167813</v>
      </c>
      <c r="G31" s="20">
        <f t="shared" si="2"/>
        <v>0.9294425258984386</v>
      </c>
      <c r="H31" s="20">
        <f t="shared" si="3"/>
        <v>-0.6552407134446454</v>
      </c>
      <c r="I31" s="20">
        <f t="shared" si="4"/>
        <v>0.2561563925754958</v>
      </c>
      <c r="J31" s="20">
        <f t="shared" si="5"/>
        <v>0.08683331932120811</v>
      </c>
      <c r="K31" s="6">
        <v>2</v>
      </c>
      <c r="L31" s="20">
        <f t="shared" si="9"/>
        <v>1.0998370994226079</v>
      </c>
      <c r="M31" s="24">
        <v>0.15</v>
      </c>
      <c r="N31" s="20">
        <f t="shared" si="10"/>
        <v>0.03563939846928592</v>
      </c>
      <c r="O31" s="6">
        <v>81</v>
      </c>
      <c r="P31" s="22">
        <f t="shared" si="6"/>
        <v>38.249984407161115</v>
      </c>
      <c r="Q31" s="6"/>
      <c r="R31" s="6"/>
      <c r="S31" s="22"/>
      <c r="AB31" s="22"/>
      <c r="AC31" s="22"/>
      <c r="AD31" s="22"/>
      <c r="AG31" s="22"/>
    </row>
    <row r="32" spans="1:33" ht="15">
      <c r="A32" s="5">
        <v>27</v>
      </c>
      <c r="B32" s="19">
        <f>+PDs!K31</f>
        <v>0.0053524905690107896</v>
      </c>
      <c r="C32" s="20">
        <f t="shared" si="0"/>
        <v>-2.5521845089777226</v>
      </c>
      <c r="D32" s="21">
        <f t="shared" si="7"/>
        <v>0.2118234043364761</v>
      </c>
      <c r="E32" s="20">
        <f t="shared" si="1"/>
        <v>0.4602427667399848</v>
      </c>
      <c r="F32" s="20">
        <f t="shared" si="8"/>
        <v>3.090232306167813</v>
      </c>
      <c r="G32" s="20">
        <f t="shared" si="2"/>
        <v>0.8877931040864893</v>
      </c>
      <c r="H32" s="20">
        <f t="shared" si="3"/>
        <v>-1.2727373498585839</v>
      </c>
      <c r="I32" s="20">
        <f t="shared" si="4"/>
        <v>0.1015556296196109</v>
      </c>
      <c r="J32" s="20">
        <f t="shared" si="5"/>
        <v>0.16404929194521933</v>
      </c>
      <c r="K32" s="6">
        <v>1</v>
      </c>
      <c r="L32" s="20">
        <f t="shared" si="9"/>
        <v>1</v>
      </c>
      <c r="M32" s="24">
        <v>0.34</v>
      </c>
      <c r="N32" s="20">
        <f t="shared" si="10"/>
        <v>0.03270906727720404</v>
      </c>
      <c r="O32" s="6">
        <v>27</v>
      </c>
      <c r="P32" s="22">
        <f t="shared" si="6"/>
        <v>11.701668818419746</v>
      </c>
      <c r="Q32" s="6"/>
      <c r="R32" s="6"/>
      <c r="S32" s="22"/>
      <c r="AB32" s="22"/>
      <c r="AC32" s="22"/>
      <c r="AD32" s="22"/>
      <c r="AG32" s="22"/>
    </row>
    <row r="33" spans="1:33" ht="15">
      <c r="A33" s="5">
        <v>28</v>
      </c>
      <c r="B33" s="19">
        <f>+PDs!K32</f>
        <v>0.05167743330619291</v>
      </c>
      <c r="C33" s="20">
        <f t="shared" si="0"/>
        <v>-1.6288023521713055</v>
      </c>
      <c r="D33" s="21">
        <f t="shared" si="7"/>
        <v>0.12905774395513994</v>
      </c>
      <c r="E33" s="20">
        <f t="shared" si="1"/>
        <v>0.3592460771604054</v>
      </c>
      <c r="F33" s="20">
        <f t="shared" si="8"/>
        <v>3.090232306167813</v>
      </c>
      <c r="G33" s="20">
        <f t="shared" si="2"/>
        <v>0.9332428708781333</v>
      </c>
      <c r="H33" s="20">
        <f t="shared" si="3"/>
        <v>-0.5557487068485659</v>
      </c>
      <c r="I33" s="20">
        <f t="shared" si="4"/>
        <v>0.28919132735865627</v>
      </c>
      <c r="J33" s="20">
        <f t="shared" si="5"/>
        <v>0.07885907106750874</v>
      </c>
      <c r="K33" s="6">
        <v>3</v>
      </c>
      <c r="L33" s="20">
        <f t="shared" si="9"/>
        <v>1.1788772871892477</v>
      </c>
      <c r="M33" s="24">
        <v>0.33</v>
      </c>
      <c r="N33" s="20">
        <f t="shared" si="10"/>
        <v>0.0923999125798064</v>
      </c>
      <c r="O33" s="6">
        <v>54</v>
      </c>
      <c r="P33" s="22">
        <f t="shared" si="6"/>
        <v>66.11213745085148</v>
      </c>
      <c r="Q33" s="6"/>
      <c r="R33" s="6"/>
      <c r="S33" s="22"/>
      <c r="AB33" s="22"/>
      <c r="AC33" s="22"/>
      <c r="AD33" s="22"/>
      <c r="AG33" s="22"/>
    </row>
    <row r="34" spans="1:33" ht="15">
      <c r="A34" s="5">
        <v>29</v>
      </c>
      <c r="B34" s="19">
        <f>+PDs!K33</f>
        <v>0.2189753608856596</v>
      </c>
      <c r="C34" s="20">
        <f t="shared" si="0"/>
        <v>-0.775658377522151</v>
      </c>
      <c r="D34" s="21">
        <f t="shared" si="7"/>
        <v>0.12000210955911934</v>
      </c>
      <c r="E34" s="20">
        <f t="shared" si="1"/>
        <v>0.34641320638670714</v>
      </c>
      <c r="F34" s="20">
        <f t="shared" si="8"/>
        <v>3.090232306167813</v>
      </c>
      <c r="G34" s="20">
        <f t="shared" si="2"/>
        <v>0.9380820275652234</v>
      </c>
      <c r="H34" s="20">
        <f t="shared" si="3"/>
        <v>0.31429970458178297</v>
      </c>
      <c r="I34" s="20">
        <f t="shared" si="4"/>
        <v>0.6233532887132378</v>
      </c>
      <c r="J34" s="20">
        <f t="shared" si="5"/>
        <v>0.040690816519888005</v>
      </c>
      <c r="K34" s="6">
        <v>3</v>
      </c>
      <c r="L34" s="20">
        <f t="shared" si="9"/>
        <v>1.0866717494193996</v>
      </c>
      <c r="M34" s="24">
        <v>0.17</v>
      </c>
      <c r="N34" s="20">
        <f t="shared" si="10"/>
        <v>0.07470243194402765</v>
      </c>
      <c r="O34" s="6">
        <v>45</v>
      </c>
      <c r="P34" s="22">
        <f t="shared" si="6"/>
        <v>44.54132504662648</v>
      </c>
      <c r="Q34" s="6"/>
      <c r="R34" s="6"/>
      <c r="S34" s="22"/>
      <c r="U34" s="19"/>
      <c r="X34" s="23"/>
      <c r="Y34" s="6"/>
      <c r="Z34" s="22"/>
      <c r="AB34" s="22"/>
      <c r="AC34" s="22"/>
      <c r="AD34" s="22"/>
      <c r="AG34" s="22"/>
    </row>
    <row r="35" spans="1:33" ht="15">
      <c r="A35" s="5">
        <v>30</v>
      </c>
      <c r="B35" s="19">
        <f>+PDs!K34</f>
        <v>0.00027209244004507295</v>
      </c>
      <c r="C35" s="20">
        <f t="shared" si="0"/>
        <v>-3.4580081706596415</v>
      </c>
      <c r="D35" s="21">
        <f t="shared" si="7"/>
        <v>0.23837850031450708</v>
      </c>
      <c r="E35" s="20">
        <f t="shared" si="1"/>
        <v>0.4882402075971489</v>
      </c>
      <c r="F35" s="20">
        <f t="shared" si="8"/>
        <v>3.090232306167813</v>
      </c>
      <c r="G35" s="20">
        <f t="shared" si="2"/>
        <v>0.8727092870397867</v>
      </c>
      <c r="H35" s="20">
        <f t="shared" si="3"/>
        <v>-2.233541612218442</v>
      </c>
      <c r="I35" s="20">
        <f t="shared" si="4"/>
        <v>0.012756624700664266</v>
      </c>
      <c r="J35" s="20">
        <f t="shared" si="5"/>
        <v>0.32288444326066074</v>
      </c>
      <c r="K35" s="6">
        <v>3</v>
      </c>
      <c r="L35" s="20">
        <f t="shared" si="9"/>
        <v>2.2522828747482384</v>
      </c>
      <c r="M35" s="24">
        <v>0.25</v>
      </c>
      <c r="N35" s="20">
        <f t="shared" si="10"/>
        <v>0.00702967455245863</v>
      </c>
      <c r="O35" s="6">
        <v>18</v>
      </c>
      <c r="P35" s="22">
        <f t="shared" si="6"/>
        <v>1.6765773807613833</v>
      </c>
      <c r="Q35" s="6"/>
      <c r="R35" s="6"/>
      <c r="S35" s="22"/>
      <c r="AB35" s="22"/>
      <c r="AC35" s="22"/>
      <c r="AD35" s="22"/>
      <c r="AG35" s="22"/>
    </row>
    <row r="36" spans="1:33" ht="15">
      <c r="A36" s="5">
        <v>31</v>
      </c>
      <c r="B36" s="19">
        <f>+PDs!K35</f>
        <v>0.07272619556850854</v>
      </c>
      <c r="C36" s="20">
        <f t="shared" si="0"/>
        <v>-1.4557838156784029</v>
      </c>
      <c r="D36" s="21">
        <f t="shared" si="7"/>
        <v>0.12316192798807027</v>
      </c>
      <c r="E36" s="20">
        <f t="shared" si="1"/>
        <v>0.3509443374497874</v>
      </c>
      <c r="F36" s="20">
        <f t="shared" si="8"/>
        <v>3.090232306167813</v>
      </c>
      <c r="G36" s="20">
        <f t="shared" si="2"/>
        <v>0.9363963220837264</v>
      </c>
      <c r="H36" s="20">
        <f t="shared" si="3"/>
        <v>-0.3965033583196979</v>
      </c>
      <c r="I36" s="20">
        <f t="shared" si="4"/>
        <v>0.3458668654362822</v>
      </c>
      <c r="J36" s="20">
        <f t="shared" si="5"/>
        <v>0.06869710096747846</v>
      </c>
      <c r="K36" s="6">
        <v>4</v>
      </c>
      <c r="L36" s="20">
        <f t="shared" si="9"/>
        <v>1.229767884213816</v>
      </c>
      <c r="M36" s="24">
        <v>0.2</v>
      </c>
      <c r="N36" s="20">
        <f t="shared" si="10"/>
        <v>0.06717992473520729</v>
      </c>
      <c r="O36" s="6">
        <v>63</v>
      </c>
      <c r="P36" s="22">
        <f t="shared" si="6"/>
        <v>56.07844217271429</v>
      </c>
      <c r="Q36" s="6"/>
      <c r="R36" s="6"/>
      <c r="S36" s="22"/>
      <c r="AB36" s="22"/>
      <c r="AC36" s="22"/>
      <c r="AD36" s="22"/>
      <c r="AG36" s="22"/>
    </row>
    <row r="37" spans="1:33" ht="15">
      <c r="A37" s="5">
        <v>32</v>
      </c>
      <c r="B37" s="19">
        <f>+PDs!K36</f>
        <v>0.014113960834467898</v>
      </c>
      <c r="C37" s="20">
        <f t="shared" si="0"/>
        <v>-2.194104168502414</v>
      </c>
      <c r="D37" s="21">
        <f t="shared" si="7"/>
        <v>0.17925165434491747</v>
      </c>
      <c r="E37" s="20">
        <f t="shared" si="1"/>
        <v>0.42338121633454345</v>
      </c>
      <c r="F37" s="20">
        <f t="shared" si="8"/>
        <v>3.090232306167813</v>
      </c>
      <c r="G37" s="20">
        <f t="shared" si="2"/>
        <v>0.9059516243459595</v>
      </c>
      <c r="H37" s="20">
        <f t="shared" si="3"/>
        <v>-0.9777098822470193</v>
      </c>
      <c r="I37" s="20">
        <f t="shared" si="4"/>
        <v>0.1641089163726255</v>
      </c>
      <c r="J37" s="20">
        <f t="shared" si="5"/>
        <v>0.12384428426429907</v>
      </c>
      <c r="K37" s="6">
        <v>3</v>
      </c>
      <c r="L37" s="20">
        <f t="shared" si="9"/>
        <v>1.3041984223671883</v>
      </c>
      <c r="M37" s="24">
        <v>0.28</v>
      </c>
      <c r="N37" s="20">
        <f t="shared" si="10"/>
        <v>0.05477449162525248</v>
      </c>
      <c r="O37" s="6">
        <v>63</v>
      </c>
      <c r="P37" s="22">
        <f t="shared" si="6"/>
        <v>45.72300688417951</v>
      </c>
      <c r="Q37" s="6"/>
      <c r="R37" s="6"/>
      <c r="S37" s="22"/>
      <c r="AB37" s="22"/>
      <c r="AC37" s="22"/>
      <c r="AD37" s="22"/>
      <c r="AG37" s="22"/>
    </row>
    <row r="38" spans="1:33" ht="15">
      <c r="A38" s="5">
        <v>33</v>
      </c>
      <c r="B38" s="19">
        <f>+PDs!K37</f>
        <v>0.0067054944271028</v>
      </c>
      <c r="C38" s="20">
        <f t="shared" si="0"/>
        <v>-2.4726647365383956</v>
      </c>
      <c r="D38" s="21">
        <f t="shared" si="7"/>
        <v>0.20581699136346682</v>
      </c>
      <c r="E38" s="20">
        <f t="shared" si="1"/>
        <v>0.45367057581847514</v>
      </c>
      <c r="F38" s="20">
        <f t="shared" si="8"/>
        <v>3.090232306167813</v>
      </c>
      <c r="G38" s="20">
        <f t="shared" si="2"/>
        <v>0.8911694612342442</v>
      </c>
      <c r="H38" s="20">
        <f t="shared" si="3"/>
        <v>-1.2014743697606924</v>
      </c>
      <c r="I38" s="20">
        <f t="shared" si="4"/>
        <v>0.11478362139763072</v>
      </c>
      <c r="J38" s="20">
        <f t="shared" si="5"/>
        <v>0.15420110020803882</v>
      </c>
      <c r="K38" s="6">
        <v>1</v>
      </c>
      <c r="L38" s="20">
        <f t="shared" si="9"/>
        <v>1</v>
      </c>
      <c r="M38" s="24">
        <v>0.29</v>
      </c>
      <c r="N38" s="20">
        <f t="shared" si="10"/>
        <v>0.031342656821453097</v>
      </c>
      <c r="O38" s="6">
        <v>36</v>
      </c>
      <c r="P38" s="22">
        <f t="shared" si="6"/>
        <v>14.950447303833126</v>
      </c>
      <c r="Q38" s="6"/>
      <c r="R38" s="6"/>
      <c r="S38" s="22"/>
      <c r="AB38" s="22"/>
      <c r="AC38" s="22"/>
      <c r="AD38" s="22"/>
      <c r="AG38" s="22"/>
    </row>
    <row r="39" spans="1:33" ht="15">
      <c r="A39" s="5">
        <v>34</v>
      </c>
      <c r="B39" s="19">
        <f>+PDs!K38</f>
        <v>0.0015362566320474519</v>
      </c>
      <c r="C39" s="20">
        <f t="shared" si="0"/>
        <v>-2.9603884906319333</v>
      </c>
      <c r="D39" s="21">
        <f t="shared" si="7"/>
        <v>0.23112758005748127</v>
      </c>
      <c r="E39" s="20">
        <f t="shared" si="1"/>
        <v>0.4807572984963216</v>
      </c>
      <c r="F39" s="20">
        <f t="shared" si="8"/>
        <v>3.090232306167813</v>
      </c>
      <c r="G39" s="20">
        <f t="shared" si="2"/>
        <v>0.8768537049830597</v>
      </c>
      <c r="H39" s="20">
        <f t="shared" si="3"/>
        <v>-1.6818504010553603</v>
      </c>
      <c r="I39" s="20">
        <f t="shared" si="4"/>
        <v>0.04629892626072911</v>
      </c>
      <c r="J39" s="20">
        <f t="shared" si="5"/>
        <v>0.22411429412346345</v>
      </c>
      <c r="K39" s="6">
        <v>3</v>
      </c>
      <c r="L39" s="20">
        <f t="shared" si="9"/>
        <v>1.6752173920434987</v>
      </c>
      <c r="M39" s="24">
        <v>0.16</v>
      </c>
      <c r="N39" s="20">
        <f t="shared" si="10"/>
        <v>0.011997952428202372</v>
      </c>
      <c r="O39" s="6">
        <v>54</v>
      </c>
      <c r="P39" s="22">
        <f t="shared" si="6"/>
        <v>8.584534962378799</v>
      </c>
      <c r="Q39" s="6"/>
      <c r="R39" s="6"/>
      <c r="S39" s="22"/>
      <c r="AB39" s="22"/>
      <c r="AC39" s="22"/>
      <c r="AD39" s="22"/>
      <c r="AG39" s="22"/>
    </row>
    <row r="40" spans="1:33" ht="15">
      <c r="A40" s="5">
        <v>35</v>
      </c>
      <c r="B40" s="19">
        <f>+PDs!K39</f>
        <v>0.2897662429160202</v>
      </c>
      <c r="C40" s="20">
        <f t="shared" si="0"/>
        <v>-0.5540677417739429</v>
      </c>
      <c r="D40" s="21">
        <f t="shared" si="7"/>
        <v>0.1200000612332385</v>
      </c>
      <c r="E40" s="20">
        <f t="shared" si="1"/>
        <v>0.346410249896331</v>
      </c>
      <c r="F40" s="20">
        <f t="shared" si="8"/>
        <v>3.090232306167813</v>
      </c>
      <c r="G40" s="20">
        <f t="shared" si="2"/>
        <v>0.9380831193272596</v>
      </c>
      <c r="H40" s="20">
        <f t="shared" si="3"/>
        <v>0.5505060191400866</v>
      </c>
      <c r="I40" s="20">
        <f t="shared" si="4"/>
        <v>0.709013825212635</v>
      </c>
      <c r="J40" s="20">
        <f t="shared" si="5"/>
        <v>0.03473561488086707</v>
      </c>
      <c r="K40" s="6">
        <v>3</v>
      </c>
      <c r="L40" s="20">
        <f t="shared" si="9"/>
        <v>1.0732898835143618</v>
      </c>
      <c r="M40" s="24">
        <v>0.2</v>
      </c>
      <c r="N40" s="20">
        <f t="shared" si="10"/>
        <v>0.08999483775336231</v>
      </c>
      <c r="O40" s="6">
        <v>36</v>
      </c>
      <c r="P40" s="22">
        <f t="shared" si="6"/>
        <v>42.92753760835383</v>
      </c>
      <c r="Q40" s="6"/>
      <c r="R40" s="6"/>
      <c r="S40" s="22"/>
      <c r="AB40" s="22"/>
      <c r="AC40" s="22"/>
      <c r="AD40" s="22"/>
      <c r="AG40" s="22"/>
    </row>
    <row r="41" spans="1:33" ht="15">
      <c r="A41" s="5">
        <v>36</v>
      </c>
      <c r="B41" s="19">
        <f>+PDs!K40</f>
        <v>0.057660311100966706</v>
      </c>
      <c r="C41" s="20">
        <f t="shared" si="0"/>
        <v>-1.574722022558772</v>
      </c>
      <c r="D41" s="21">
        <f t="shared" si="7"/>
        <v>0.1267158888411696</v>
      </c>
      <c r="E41" s="20">
        <f t="shared" si="1"/>
        <v>0.3559717528697602</v>
      </c>
      <c r="F41" s="20">
        <f t="shared" si="8"/>
        <v>3.090232306167813</v>
      </c>
      <c r="G41" s="20">
        <f t="shared" si="2"/>
        <v>0.9344967154350144</v>
      </c>
      <c r="H41" s="20">
        <f t="shared" si="3"/>
        <v>-0.5079596363658531</v>
      </c>
      <c r="I41" s="20">
        <f t="shared" si="4"/>
        <v>0.30574082520573476</v>
      </c>
      <c r="J41" s="20">
        <f t="shared" si="5"/>
        <v>0.07552468005094237</v>
      </c>
      <c r="K41" s="6">
        <v>1</v>
      </c>
      <c r="L41" s="20">
        <f t="shared" si="9"/>
        <v>1</v>
      </c>
      <c r="M41" s="24">
        <v>0.22</v>
      </c>
      <c r="N41" s="20">
        <f t="shared" si="10"/>
        <v>0.05457771310304897</v>
      </c>
      <c r="O41" s="6">
        <v>54</v>
      </c>
      <c r="P41" s="22">
        <f t="shared" si="6"/>
        <v>39.05035372523154</v>
      </c>
      <c r="Q41" s="6"/>
      <c r="R41" s="6"/>
      <c r="S41" s="22"/>
      <c r="AB41" s="22"/>
      <c r="AC41" s="22"/>
      <c r="AD41" s="22"/>
      <c r="AG41" s="22"/>
    </row>
    <row r="42" spans="1:33" ht="15">
      <c r="A42" s="5">
        <v>37</v>
      </c>
      <c r="B42" s="19">
        <f>+PDs!K41</f>
        <v>0.18507443803135745</v>
      </c>
      <c r="C42" s="20">
        <f t="shared" si="0"/>
        <v>-0.8961945310700382</v>
      </c>
      <c r="D42" s="21">
        <f t="shared" si="7"/>
        <v>0.12001149055185882</v>
      </c>
      <c r="E42" s="20">
        <f t="shared" si="1"/>
        <v>0.34642674629978965</v>
      </c>
      <c r="F42" s="20">
        <f t="shared" si="8"/>
        <v>3.090232306167813</v>
      </c>
      <c r="G42" s="20">
        <f t="shared" si="2"/>
        <v>0.9380770274599742</v>
      </c>
      <c r="H42" s="20">
        <f t="shared" si="3"/>
        <v>0.18585317299395396</v>
      </c>
      <c r="I42" s="20">
        <f t="shared" si="4"/>
        <v>0.573720047575002</v>
      </c>
      <c r="J42" s="20">
        <f t="shared" si="5"/>
        <v>0.04449302782633211</v>
      </c>
      <c r="K42" s="6">
        <v>4</v>
      </c>
      <c r="L42" s="20">
        <f t="shared" si="9"/>
        <v>1.1430244711404436</v>
      </c>
      <c r="M42" s="24">
        <v>0.16</v>
      </c>
      <c r="N42" s="20">
        <f t="shared" si="10"/>
        <v>0.07107703076954873</v>
      </c>
      <c r="O42" s="6">
        <v>18</v>
      </c>
      <c r="P42" s="22">
        <f t="shared" si="6"/>
        <v>16.95187183853737</v>
      </c>
      <c r="Q42" s="6"/>
      <c r="R42" s="6"/>
      <c r="S42" s="22"/>
      <c r="AB42" s="22"/>
      <c r="AC42" s="22"/>
      <c r="AD42" s="22"/>
      <c r="AG42" s="22"/>
    </row>
    <row r="43" spans="1:33" ht="15">
      <c r="A43" s="5">
        <v>38</v>
      </c>
      <c r="B43" s="19">
        <f>+PDs!K42</f>
        <v>0.0025747231957995408</v>
      </c>
      <c r="C43" s="20">
        <f t="shared" si="0"/>
        <v>-2.797533267635567</v>
      </c>
      <c r="D43" s="21">
        <f t="shared" si="7"/>
        <v>0.2255047085780838</v>
      </c>
      <c r="E43" s="20">
        <f t="shared" si="1"/>
        <v>0.4748733605689877</v>
      </c>
      <c r="F43" s="20">
        <f t="shared" si="8"/>
        <v>3.090232306167813</v>
      </c>
      <c r="G43" s="20">
        <f t="shared" si="2"/>
        <v>0.8800541411878682</v>
      </c>
      <c r="H43" s="20">
        <f t="shared" si="3"/>
        <v>-1.5113436835505683</v>
      </c>
      <c r="I43" s="20">
        <f t="shared" si="4"/>
        <v>0.06535045482446537</v>
      </c>
      <c r="J43" s="20">
        <f t="shared" si="5"/>
        <v>0.1981310004488402</v>
      </c>
      <c r="K43" s="6">
        <v>1</v>
      </c>
      <c r="L43" s="20">
        <f t="shared" si="9"/>
        <v>1</v>
      </c>
      <c r="M43" s="24">
        <v>0.23</v>
      </c>
      <c r="N43" s="20">
        <f t="shared" si="10"/>
        <v>0.014438418274593141</v>
      </c>
      <c r="O43" s="6">
        <v>9</v>
      </c>
      <c r="P43" s="22">
        <f t="shared" si="6"/>
        <v>1.7217813792452321</v>
      </c>
      <c r="Q43" s="6"/>
      <c r="R43" s="6"/>
      <c r="S43" s="22"/>
      <c r="AB43" s="22"/>
      <c r="AC43" s="22"/>
      <c r="AD43" s="22"/>
      <c r="AG43" s="22"/>
    </row>
    <row r="44" spans="1:33" ht="15">
      <c r="A44" s="5">
        <v>39</v>
      </c>
      <c r="B44" s="19">
        <f>+PDs!K43</f>
        <v>0.017549588810244172</v>
      </c>
      <c r="C44" s="20">
        <f t="shared" si="0"/>
        <v>-2.1072123415929918</v>
      </c>
      <c r="D44" s="21">
        <f t="shared" si="7"/>
        <v>0.16989956584755567</v>
      </c>
      <c r="E44" s="20">
        <f t="shared" si="1"/>
        <v>0.4121887502680728</v>
      </c>
      <c r="F44" s="20">
        <f t="shared" si="8"/>
        <v>3.090232306167813</v>
      </c>
      <c r="G44" s="20">
        <f t="shared" si="2"/>
        <v>0.9110984766491733</v>
      </c>
      <c r="H44" s="20">
        <f t="shared" si="3"/>
        <v>-0.9147785564749497</v>
      </c>
      <c r="I44" s="20">
        <f t="shared" si="4"/>
        <v>0.18015394715503752</v>
      </c>
      <c r="J44" s="20">
        <f t="shared" si="5"/>
        <v>0.11558671474290248</v>
      </c>
      <c r="K44" s="6">
        <v>4</v>
      </c>
      <c r="L44" s="20">
        <f t="shared" si="9"/>
        <v>1.4194916339794288</v>
      </c>
      <c r="M44" s="24">
        <v>0.24</v>
      </c>
      <c r="N44" s="20">
        <f t="shared" si="10"/>
        <v>0.055395726316566536</v>
      </c>
      <c r="O44" s="6">
        <v>9</v>
      </c>
      <c r="P44" s="22">
        <f t="shared" si="6"/>
        <v>6.60594036325056</v>
      </c>
      <c r="Q44" s="6"/>
      <c r="R44" s="6"/>
      <c r="S44" s="22"/>
      <c r="AB44" s="22"/>
      <c r="AC44" s="22"/>
      <c r="AD44" s="22"/>
      <c r="AG44" s="22"/>
    </row>
    <row r="45" spans="1:33" ht="15">
      <c r="A45" s="5">
        <v>40</v>
      </c>
      <c r="B45" s="19">
        <f>+PDs!K44</f>
        <v>0.07263491691822349</v>
      </c>
      <c r="C45" s="20">
        <f t="shared" si="0"/>
        <v>-1.4564443106521896</v>
      </c>
      <c r="D45" s="21">
        <f t="shared" si="7"/>
        <v>0.12317639179483561</v>
      </c>
      <c r="E45" s="20">
        <f t="shared" si="1"/>
        <v>0.3509649438260688</v>
      </c>
      <c r="F45" s="20">
        <f t="shared" si="8"/>
        <v>3.090232306167813</v>
      </c>
      <c r="G45" s="20">
        <f t="shared" si="2"/>
        <v>0.9363885989295065</v>
      </c>
      <c r="H45" s="20">
        <f t="shared" si="3"/>
        <v>-0.397143988439885</v>
      </c>
      <c r="I45" s="20">
        <f t="shared" si="4"/>
        <v>0.34563064174670755</v>
      </c>
      <c r="J45" s="20">
        <f t="shared" si="5"/>
        <v>0.06873316956428034</v>
      </c>
      <c r="K45" s="6">
        <v>1</v>
      </c>
      <c r="L45" s="20">
        <f t="shared" si="9"/>
        <v>1</v>
      </c>
      <c r="M45" s="24">
        <v>0.18</v>
      </c>
      <c r="N45" s="20">
        <f t="shared" si="10"/>
        <v>0.049139230469127125</v>
      </c>
      <c r="O45" s="6">
        <v>36</v>
      </c>
      <c r="P45" s="22">
        <f t="shared" si="6"/>
        <v>23.43941293377364</v>
      </c>
      <c r="Q45" s="6"/>
      <c r="R45" s="6"/>
      <c r="S45" s="22"/>
      <c r="AB45" s="22"/>
      <c r="AC45" s="22"/>
      <c r="AD45" s="22"/>
      <c r="AG45" s="22"/>
    </row>
    <row r="46" spans="1:33" ht="15">
      <c r="A46" s="5">
        <v>41</v>
      </c>
      <c r="B46" s="19">
        <f>+PDs!K45</f>
        <v>0.0958534668983359</v>
      </c>
      <c r="C46" s="20">
        <f t="shared" si="0"/>
        <v>-1.3055461777196065</v>
      </c>
      <c r="D46" s="21">
        <f t="shared" si="7"/>
        <v>0.1209948317992088</v>
      </c>
      <c r="E46" s="20">
        <f t="shared" si="1"/>
        <v>0.3478431137728743</v>
      </c>
      <c r="F46" s="20">
        <f t="shared" si="8"/>
        <v>3.090232306167813</v>
      </c>
      <c r="G46" s="20">
        <f t="shared" si="2"/>
        <v>0.9375527548894469</v>
      </c>
      <c r="H46" s="20">
        <f t="shared" si="3"/>
        <v>-0.24599165098486553</v>
      </c>
      <c r="I46" s="20">
        <f t="shared" si="4"/>
        <v>0.40284434775615807</v>
      </c>
      <c r="J46" s="20">
        <f t="shared" si="5"/>
        <v>0.06099690727424569</v>
      </c>
      <c r="K46" s="6">
        <v>5</v>
      </c>
      <c r="L46" s="20">
        <f t="shared" si="9"/>
        <v>1.268559585278221</v>
      </c>
      <c r="M46" s="24">
        <v>0.25</v>
      </c>
      <c r="N46" s="20">
        <f t="shared" si="10"/>
        <v>0.09735905612629867</v>
      </c>
      <c r="O46" s="6">
        <v>72</v>
      </c>
      <c r="P46" s="22">
        <f t="shared" si="6"/>
        <v>92.88053954448894</v>
      </c>
      <c r="Q46" s="6"/>
      <c r="R46" s="6"/>
      <c r="S46" s="22"/>
      <c r="AB46" s="22"/>
      <c r="AC46" s="22"/>
      <c r="AD46" s="22"/>
      <c r="AG46" s="22"/>
    </row>
    <row r="47" spans="1:33" ht="15">
      <c r="A47" s="5">
        <v>42</v>
      </c>
      <c r="B47" s="19">
        <f>+PDs!K46</f>
        <v>0.0005287155181447642</v>
      </c>
      <c r="C47" s="20">
        <f t="shared" si="0"/>
        <v>-3.2747831661376487</v>
      </c>
      <c r="D47" s="21">
        <f t="shared" si="7"/>
        <v>0.23686927084213358</v>
      </c>
      <c r="E47" s="20">
        <f t="shared" si="1"/>
        <v>0.48669217257126046</v>
      </c>
      <c r="F47" s="20">
        <f t="shared" si="8"/>
        <v>3.090232306167813</v>
      </c>
      <c r="G47" s="20">
        <f t="shared" si="2"/>
        <v>0.8735735396392603</v>
      </c>
      <c r="H47" s="20">
        <f t="shared" si="3"/>
        <v>-2.027066080813508</v>
      </c>
      <c r="I47" s="20">
        <f t="shared" si="4"/>
        <v>0.02132782757881994</v>
      </c>
      <c r="J47" s="20">
        <f t="shared" si="5"/>
        <v>0.28285207221690467</v>
      </c>
      <c r="K47" s="6">
        <v>5</v>
      </c>
      <c r="L47" s="20">
        <f t="shared" si="9"/>
        <v>2.965199352723259</v>
      </c>
      <c r="M47" s="24">
        <v>0.17</v>
      </c>
      <c r="N47" s="20">
        <f t="shared" si="10"/>
        <v>0.010484497315320536</v>
      </c>
      <c r="O47" s="6">
        <v>63</v>
      </c>
      <c r="P47" s="22">
        <f t="shared" si="6"/>
        <v>8.751934133963818</v>
      </c>
      <c r="Q47" s="6"/>
      <c r="R47" s="6"/>
      <c r="S47" s="22"/>
      <c r="AB47" s="22"/>
      <c r="AC47" s="22"/>
      <c r="AD47" s="22"/>
      <c r="AG47" s="22"/>
    </row>
    <row r="48" spans="1:33" ht="15">
      <c r="A48" s="5">
        <v>43</v>
      </c>
      <c r="B48" s="19">
        <f>+PDs!K47</f>
        <v>0.005256409074025725</v>
      </c>
      <c r="C48" s="20">
        <f t="shared" si="0"/>
        <v>-2.558488882792672</v>
      </c>
      <c r="D48" s="21">
        <f t="shared" si="7"/>
        <v>0.21226559213581772</v>
      </c>
      <c r="E48" s="20">
        <f t="shared" si="1"/>
        <v>0.4607229016836668</v>
      </c>
      <c r="F48" s="20">
        <f t="shared" si="8"/>
        <v>3.090232306167813</v>
      </c>
      <c r="G48" s="20">
        <f t="shared" si="2"/>
        <v>0.8875440315072725</v>
      </c>
      <c r="H48" s="20">
        <f t="shared" si="3"/>
        <v>-1.278525963259919</v>
      </c>
      <c r="I48" s="20">
        <f t="shared" si="4"/>
        <v>0.10053201811747768</v>
      </c>
      <c r="J48" s="20">
        <f t="shared" si="5"/>
        <v>0.1648540811558563</v>
      </c>
      <c r="K48" s="6">
        <v>3</v>
      </c>
      <c r="L48" s="20">
        <f t="shared" si="9"/>
        <v>1.4380229748869193</v>
      </c>
      <c r="M48" s="24">
        <v>0.23</v>
      </c>
      <c r="N48" s="20">
        <f t="shared" si="10"/>
        <v>0.031511958392690415</v>
      </c>
      <c r="O48" s="6">
        <v>36</v>
      </c>
      <c r="P48" s="22">
        <f t="shared" si="6"/>
        <v>15.031204153313327</v>
      </c>
      <c r="Q48" s="6"/>
      <c r="R48" s="6"/>
      <c r="S48" s="22"/>
      <c r="AB48" s="22"/>
      <c r="AC48" s="22"/>
      <c r="AD48" s="22"/>
      <c r="AG48" s="22"/>
    </row>
    <row r="49" spans="1:33" ht="15">
      <c r="A49" s="5">
        <v>44</v>
      </c>
      <c r="B49" s="19">
        <f>+PDs!K48</f>
        <v>0.0017513991576065863</v>
      </c>
      <c r="C49" s="20">
        <f t="shared" si="0"/>
        <v>-2.919778876145145</v>
      </c>
      <c r="D49" s="21">
        <f t="shared" si="7"/>
        <v>0.22993857325952188</v>
      </c>
      <c r="E49" s="20">
        <f t="shared" si="1"/>
        <v>0.479519106250754</v>
      </c>
      <c r="F49" s="20">
        <f t="shared" si="8"/>
        <v>3.090232306167813</v>
      </c>
      <c r="G49" s="20">
        <f t="shared" si="2"/>
        <v>0.8775314391749609</v>
      </c>
      <c r="H49" s="20">
        <f t="shared" si="3"/>
        <v>-1.6386346726634506</v>
      </c>
      <c r="I49" s="20">
        <f t="shared" si="4"/>
        <v>0.050644683386572895</v>
      </c>
      <c r="J49" s="20">
        <f t="shared" si="5"/>
        <v>0.2173678963730871</v>
      </c>
      <c r="K49" s="6">
        <v>5</v>
      </c>
      <c r="L49" s="20">
        <f t="shared" si="9"/>
        <v>2.2901164258313322</v>
      </c>
      <c r="M49" s="24">
        <v>0.33</v>
      </c>
      <c r="N49" s="20">
        <f t="shared" si="10"/>
        <v>0.036950533397446604</v>
      </c>
      <c r="O49" s="6">
        <v>45</v>
      </c>
      <c r="P49" s="22">
        <f t="shared" si="6"/>
        <v>22.031755538227543</v>
      </c>
      <c r="Q49" s="6"/>
      <c r="R49" s="6"/>
      <c r="S49" s="22"/>
      <c r="AB49" s="22"/>
      <c r="AC49" s="22"/>
      <c r="AD49" s="22"/>
      <c r="AG49" s="22"/>
    </row>
    <row r="50" spans="1:33" ht="15">
      <c r="A50" s="5">
        <v>45</v>
      </c>
      <c r="B50" s="19">
        <f>+PDs!K49</f>
        <v>0.0006396287987876271</v>
      </c>
      <c r="C50" s="20">
        <f t="shared" si="0"/>
        <v>-3.220592819494453</v>
      </c>
      <c r="D50" s="21">
        <f t="shared" si="7"/>
        <v>0.2362229469344262</v>
      </c>
      <c r="E50" s="20">
        <f t="shared" si="1"/>
        <v>0.4860277223928962</v>
      </c>
      <c r="F50" s="20">
        <f t="shared" si="8"/>
        <v>3.090232306167813</v>
      </c>
      <c r="G50" s="20">
        <f t="shared" si="2"/>
        <v>0.8739433923690789</v>
      </c>
      <c r="H50" s="20">
        <f t="shared" si="3"/>
        <v>-1.9665509975467053</v>
      </c>
      <c r="I50" s="20">
        <f t="shared" si="4"/>
        <v>0.024617498757253414</v>
      </c>
      <c r="J50" s="20">
        <f t="shared" si="5"/>
        <v>0.27186444978567037</v>
      </c>
      <c r="K50" s="6">
        <v>5</v>
      </c>
      <c r="L50" s="20">
        <f t="shared" si="9"/>
        <v>2.8362912747109688</v>
      </c>
      <c r="M50" s="24">
        <v>0.15</v>
      </c>
      <c r="N50" s="20">
        <f t="shared" si="10"/>
        <v>0.010201233502402615</v>
      </c>
      <c r="O50" s="6">
        <v>81</v>
      </c>
      <c r="P50" s="22">
        <f t="shared" si="6"/>
        <v>10.948473856453607</v>
      </c>
      <c r="Q50" s="6"/>
      <c r="R50" s="6"/>
      <c r="S50" s="22"/>
      <c r="AB50" s="22"/>
      <c r="AC50" s="22"/>
      <c r="AD50" s="22"/>
      <c r="AG50" s="22"/>
    </row>
    <row r="51" spans="1:33" ht="15">
      <c r="A51" s="5">
        <v>46</v>
      </c>
      <c r="B51" s="19">
        <f>+PDs!K50</f>
        <v>0.004848826483756158</v>
      </c>
      <c r="C51" s="20">
        <f t="shared" si="0"/>
        <v>-2.5864276409580085</v>
      </c>
      <c r="D51" s="21">
        <f t="shared" si="7"/>
        <v>0.21416517476546112</v>
      </c>
      <c r="E51" s="20">
        <f t="shared" si="1"/>
        <v>0.46277983400906864</v>
      </c>
      <c r="F51" s="20">
        <f t="shared" si="8"/>
        <v>3.090232306167813</v>
      </c>
      <c r="G51" s="20">
        <f t="shared" si="2"/>
        <v>0.8864732512797772</v>
      </c>
      <c r="H51" s="20">
        <f t="shared" si="3"/>
        <v>-1.3044166257592589</v>
      </c>
      <c r="I51" s="20">
        <f t="shared" si="4"/>
        <v>0.09604578477536398</v>
      </c>
      <c r="J51" s="20">
        <f t="shared" si="5"/>
        <v>0.16846397916514955</v>
      </c>
      <c r="K51" s="6">
        <v>3</v>
      </c>
      <c r="L51" s="20">
        <f t="shared" si="9"/>
        <v>1.4508579430057411</v>
      </c>
      <c r="M51" s="24">
        <v>0.19</v>
      </c>
      <c r="N51" s="20">
        <f t="shared" si="10"/>
        <v>0.02513962794991507</v>
      </c>
      <c r="O51" s="6">
        <v>90</v>
      </c>
      <c r="P51" s="22">
        <f t="shared" si="6"/>
        <v>29.979006330273723</v>
      </c>
      <c r="Q51" s="6"/>
      <c r="R51" s="6"/>
      <c r="S51" s="22"/>
      <c r="AB51" s="22"/>
      <c r="AC51" s="22"/>
      <c r="AD51" s="22"/>
      <c r="AG51" s="22"/>
    </row>
    <row r="52" spans="1:33" ht="15">
      <c r="A52" s="5">
        <v>47</v>
      </c>
      <c r="B52" s="19">
        <f>+PDs!K51</f>
        <v>0.003535405160305811</v>
      </c>
      <c r="C52" s="20">
        <f t="shared" si="0"/>
        <v>-2.6934907699611514</v>
      </c>
      <c r="D52" s="21">
        <f t="shared" si="7"/>
        <v>0.22055667357896633</v>
      </c>
      <c r="E52" s="20">
        <f t="shared" si="1"/>
        <v>0.4696346171003223</v>
      </c>
      <c r="F52" s="20">
        <f t="shared" si="8"/>
        <v>3.090232306167813</v>
      </c>
      <c r="G52" s="20">
        <f t="shared" si="2"/>
        <v>0.8828608760280601</v>
      </c>
      <c r="H52" s="20">
        <f t="shared" si="3"/>
        <v>-1.4070288284736534</v>
      </c>
      <c r="I52" s="20">
        <f t="shared" si="4"/>
        <v>0.0797094202590092</v>
      </c>
      <c r="J52" s="20">
        <f t="shared" si="5"/>
        <v>0.18296931090299232</v>
      </c>
      <c r="K52" s="6">
        <v>5</v>
      </c>
      <c r="L52" s="20">
        <f t="shared" si="9"/>
        <v>2.008726131317467</v>
      </c>
      <c r="M52" s="24">
        <v>0.27</v>
      </c>
      <c r="N52" s="20">
        <f t="shared" si="10"/>
        <v>0.04131343835715693</v>
      </c>
      <c r="O52" s="6">
        <v>9</v>
      </c>
      <c r="P52" s="22">
        <f t="shared" si="6"/>
        <v>4.926627524090964</v>
      </c>
      <c r="Q52" s="6"/>
      <c r="R52" s="6"/>
      <c r="S52" s="22"/>
      <c r="AB52" s="22"/>
      <c r="AC52" s="22"/>
      <c r="AD52" s="22"/>
      <c r="AG52" s="22"/>
    </row>
    <row r="53" spans="1:33" ht="15">
      <c r="A53" s="5">
        <v>48</v>
      </c>
      <c r="B53" s="19">
        <f>+PDs!K52</f>
        <v>0.011731656955160541</v>
      </c>
      <c r="C53" s="20">
        <f t="shared" si="0"/>
        <v>-2.2658051830365453</v>
      </c>
      <c r="D53" s="21">
        <f t="shared" si="7"/>
        <v>0.1867469694681863</v>
      </c>
      <c r="E53" s="20">
        <f t="shared" si="1"/>
        <v>0.4321423023359161</v>
      </c>
      <c r="F53" s="20">
        <f t="shared" si="8"/>
        <v>3.090232306167813</v>
      </c>
      <c r="G53" s="20">
        <f t="shared" si="2"/>
        <v>0.9018054283113479</v>
      </c>
      <c r="H53" s="20">
        <f t="shared" si="3"/>
        <v>-1.0316915936495603</v>
      </c>
      <c r="I53" s="20">
        <f t="shared" si="4"/>
        <v>0.1511083083540782</v>
      </c>
      <c r="J53" s="20">
        <f t="shared" si="5"/>
        <v>0.131074799394312</v>
      </c>
      <c r="K53" s="6">
        <v>1</v>
      </c>
      <c r="L53" s="20">
        <f t="shared" si="9"/>
        <v>1</v>
      </c>
      <c r="M53" s="24">
        <v>0.35</v>
      </c>
      <c r="N53" s="20">
        <f t="shared" si="10"/>
        <v>0.04878182798962118</v>
      </c>
      <c r="O53" s="6">
        <v>81</v>
      </c>
      <c r="P53" s="22">
        <f t="shared" si="6"/>
        <v>52.355096889860945</v>
      </c>
      <c r="Q53" s="6"/>
      <c r="R53" s="6"/>
      <c r="S53" s="22"/>
      <c r="AB53" s="22"/>
      <c r="AC53" s="22"/>
      <c r="AD53" s="22"/>
      <c r="AG53" s="22"/>
    </row>
    <row r="54" spans="1:33" ht="15">
      <c r="A54" s="5">
        <v>49</v>
      </c>
      <c r="B54" s="19">
        <f>+PDs!K53</f>
        <v>0.016694401592276666</v>
      </c>
      <c r="C54" s="20">
        <f t="shared" si="0"/>
        <v>-2.1273766195698784</v>
      </c>
      <c r="D54" s="21">
        <f t="shared" si="7"/>
        <v>0.17207951384942122</v>
      </c>
      <c r="E54" s="20">
        <f t="shared" si="1"/>
        <v>0.4148246784479212</v>
      </c>
      <c r="F54" s="20">
        <f t="shared" si="8"/>
        <v>3.090232306167813</v>
      </c>
      <c r="G54" s="20">
        <f t="shared" si="2"/>
        <v>0.9099013606708031</v>
      </c>
      <c r="H54" s="20">
        <f t="shared" si="3"/>
        <v>-0.9291908259276953</v>
      </c>
      <c r="I54" s="20">
        <f t="shared" si="4"/>
        <v>0.17639510048837326</v>
      </c>
      <c r="J54" s="20">
        <f t="shared" si="5"/>
        <v>0.1174550186723891</v>
      </c>
      <c r="K54" s="6">
        <v>2</v>
      </c>
      <c r="L54" s="20">
        <f t="shared" si="9"/>
        <v>1.142574080625487</v>
      </c>
      <c r="M54" s="24">
        <v>0.28</v>
      </c>
      <c r="N54" s="20">
        <f t="shared" si="10"/>
        <v>0.05109156618060748</v>
      </c>
      <c r="O54" s="6">
        <v>54</v>
      </c>
      <c r="P54" s="22">
        <f t="shared" si="6"/>
        <v>36.556015602224655</v>
      </c>
      <c r="Q54" s="6"/>
      <c r="R54" s="6"/>
      <c r="S54" s="22"/>
      <c r="AB54" s="22"/>
      <c r="AC54" s="22"/>
      <c r="AD54" s="22"/>
      <c r="AG54" s="22"/>
    </row>
    <row r="55" spans="1:33" ht="15">
      <c r="A55" s="5">
        <v>50</v>
      </c>
      <c r="B55" s="19">
        <f>+PDs!K54</f>
        <v>0.04673782352613481</v>
      </c>
      <c r="C55" s="20">
        <f t="shared" si="0"/>
        <v>-1.6773418822387889</v>
      </c>
      <c r="D55" s="21">
        <f t="shared" si="7"/>
        <v>0.13159530838202857</v>
      </c>
      <c r="E55" s="20">
        <f t="shared" si="1"/>
        <v>0.36276067645491644</v>
      </c>
      <c r="F55" s="20">
        <f t="shared" si="8"/>
        <v>3.090232306167813</v>
      </c>
      <c r="G55" s="20">
        <f t="shared" si="2"/>
        <v>0.9318823378613694</v>
      </c>
      <c r="H55" s="20">
        <f t="shared" si="3"/>
        <v>-0.5969928797312155</v>
      </c>
      <c r="I55" s="20">
        <f t="shared" si="4"/>
        <v>0.2752560672214168</v>
      </c>
      <c r="J55" s="20">
        <f t="shared" si="5"/>
        <v>0.08198039022982508</v>
      </c>
      <c r="K55" s="6">
        <v>4</v>
      </c>
      <c r="L55" s="20">
        <f t="shared" si="9"/>
        <v>1.2804252247185441</v>
      </c>
      <c r="M55" s="24">
        <v>0.27</v>
      </c>
      <c r="N55" s="20">
        <f t="shared" si="10"/>
        <v>0.079002141354671</v>
      </c>
      <c r="O55" s="6">
        <v>9</v>
      </c>
      <c r="P55" s="22">
        <f t="shared" si="6"/>
        <v>9.421005356544518</v>
      </c>
      <c r="Q55" s="6"/>
      <c r="R55" s="6"/>
      <c r="S55" s="22"/>
      <c r="AB55" s="22"/>
      <c r="AC55" s="22"/>
      <c r="AD55" s="22"/>
      <c r="AG55" s="22"/>
    </row>
    <row r="56" spans="1:33" ht="15">
      <c r="A56" s="5">
        <v>51</v>
      </c>
      <c r="B56" s="19">
        <f>+PDs!K55</f>
        <v>0.0025630552359616923</v>
      </c>
      <c r="C56" s="20">
        <f t="shared" si="0"/>
        <v>-2.7990002061959967</v>
      </c>
      <c r="D56" s="21">
        <f t="shared" si="7"/>
        <v>0.22556627777112898</v>
      </c>
      <c r="E56" s="20">
        <f t="shared" si="1"/>
        <v>0.47493818310505315</v>
      </c>
      <c r="F56" s="20">
        <f t="shared" si="8"/>
        <v>3.090232306167813</v>
      </c>
      <c r="G56" s="20">
        <f t="shared" si="2"/>
        <v>0.8800191601487272</v>
      </c>
      <c r="H56" s="20">
        <f t="shared" si="3"/>
        <v>-1.5128430716293908</v>
      </c>
      <c r="I56" s="20">
        <f t="shared" si="4"/>
        <v>0.06515976259727277</v>
      </c>
      <c r="J56" s="20">
        <f t="shared" si="5"/>
        <v>0.19835256480765415</v>
      </c>
      <c r="K56" s="6">
        <v>2</v>
      </c>
      <c r="L56" s="20">
        <f t="shared" si="9"/>
        <v>1.2823640003155672</v>
      </c>
      <c r="M56" s="24">
        <v>0.27</v>
      </c>
      <c r="N56" s="20">
        <f t="shared" si="10"/>
        <v>0.021673376295777126</v>
      </c>
      <c r="O56" s="6">
        <v>72</v>
      </c>
      <c r="P56" s="22">
        <f t="shared" si="6"/>
        <v>20.676400986171377</v>
      </c>
      <c r="Q56" s="6"/>
      <c r="R56" s="6"/>
      <c r="S56" s="22"/>
      <c r="AB56" s="22"/>
      <c r="AC56" s="22"/>
      <c r="AD56" s="22"/>
      <c r="AG56" s="22"/>
    </row>
    <row r="57" spans="1:33" ht="15">
      <c r="A57" s="5">
        <v>52</v>
      </c>
      <c r="B57" s="19">
        <f>+PDs!K56</f>
        <v>0.0015587457186938304</v>
      </c>
      <c r="C57" s="20">
        <f t="shared" si="0"/>
        <v>-2.9559089128438516</v>
      </c>
      <c r="D57" s="21">
        <f t="shared" si="7"/>
        <v>0.23100269239703988</v>
      </c>
      <c r="E57" s="20">
        <f t="shared" si="1"/>
        <v>0.4806273945553248</v>
      </c>
      <c r="F57" s="20">
        <f t="shared" si="8"/>
        <v>3.090232306167813</v>
      </c>
      <c r="G57" s="20">
        <f t="shared" si="2"/>
        <v>0.8769249156016495</v>
      </c>
      <c r="H57" s="20">
        <f t="shared" si="3"/>
        <v>-1.677063320695727</v>
      </c>
      <c r="I57" s="20">
        <f t="shared" si="4"/>
        <v>0.04676505017427948</v>
      </c>
      <c r="J57" s="20">
        <f t="shared" si="5"/>
        <v>0.2233611641080898</v>
      </c>
      <c r="K57" s="6">
        <v>2</v>
      </c>
      <c r="L57" s="20">
        <f t="shared" si="9"/>
        <v>1.3359025364659227</v>
      </c>
      <c r="M57" s="24">
        <v>0.2</v>
      </c>
      <c r="N57" s="20">
        <f t="shared" si="10"/>
        <v>0.012078243357293525</v>
      </c>
      <c r="O57" s="6">
        <v>81</v>
      </c>
      <c r="P57" s="22">
        <f t="shared" si="6"/>
        <v>12.962974683215277</v>
      </c>
      <c r="Q57" s="6"/>
      <c r="R57" s="6"/>
      <c r="S57" s="22"/>
      <c r="AB57" s="22"/>
      <c r="AC57" s="22"/>
      <c r="AD57" s="22"/>
      <c r="AG57" s="22"/>
    </row>
    <row r="58" spans="1:33" ht="15">
      <c r="A58" s="5">
        <v>53</v>
      </c>
      <c r="B58" s="19">
        <f>+PDs!K57</f>
        <v>0.3554324653350484</v>
      </c>
      <c r="C58" s="20">
        <f t="shared" si="0"/>
        <v>-0.3706947102750327</v>
      </c>
      <c r="D58" s="21">
        <f t="shared" si="7"/>
        <v>0.12000000229648347</v>
      </c>
      <c r="E58" s="20">
        <f t="shared" si="1"/>
        <v>0.3464101648284638</v>
      </c>
      <c r="F58" s="20">
        <f t="shared" si="8"/>
        <v>3.090232306167813</v>
      </c>
      <c r="G58" s="20">
        <f t="shared" si="2"/>
        <v>0.9380831507406561</v>
      </c>
      <c r="H58" s="20">
        <f t="shared" si="3"/>
        <v>0.7459820291093464</v>
      </c>
      <c r="I58" s="20">
        <f t="shared" si="4"/>
        <v>0.772160864520774</v>
      </c>
      <c r="J58" s="20">
        <f t="shared" si="5"/>
        <v>0.030689969439669243</v>
      </c>
      <c r="K58" s="6">
        <v>2</v>
      </c>
      <c r="L58" s="20">
        <f t="shared" si="9"/>
        <v>1.0321709580172613</v>
      </c>
      <c r="M58" s="24">
        <v>0.32</v>
      </c>
      <c r="N58" s="20">
        <f t="shared" si="10"/>
        <v>0.13764318432656963</v>
      </c>
      <c r="O58" s="6">
        <v>54</v>
      </c>
      <c r="P58" s="22">
        <f t="shared" si="6"/>
        <v>98.48369838566057</v>
      </c>
      <c r="Q58" s="6"/>
      <c r="R58" s="6"/>
      <c r="S58" s="22"/>
      <c r="AB58" s="22"/>
      <c r="AC58" s="22"/>
      <c r="AD58" s="22"/>
      <c r="AG58" s="22"/>
    </row>
    <row r="59" spans="1:33" ht="15">
      <c r="A59" s="5">
        <v>54</v>
      </c>
      <c r="B59" s="19">
        <f>+PDs!K58</f>
        <v>0.020384925820390972</v>
      </c>
      <c r="C59" s="20">
        <f t="shared" si="0"/>
        <v>-2.0458629990305544</v>
      </c>
      <c r="D59" s="21">
        <f t="shared" si="7"/>
        <v>0.16330401915196996</v>
      </c>
      <c r="E59" s="20">
        <f t="shared" si="1"/>
        <v>0.4041089199114144</v>
      </c>
      <c r="F59" s="20">
        <f t="shared" si="8"/>
        <v>3.090232306167813</v>
      </c>
      <c r="G59" s="20">
        <f t="shared" si="2"/>
        <v>0.9147108728161211</v>
      </c>
      <c r="H59" s="20">
        <f t="shared" si="3"/>
        <v>-0.8713928993276009</v>
      </c>
      <c r="I59" s="20">
        <f t="shared" si="4"/>
        <v>0.19176983076050652</v>
      </c>
      <c r="J59" s="20">
        <f t="shared" si="5"/>
        <v>0.11007553041622933</v>
      </c>
      <c r="K59" s="6">
        <v>3</v>
      </c>
      <c r="L59" s="20">
        <f t="shared" si="9"/>
        <v>1.263689743385112</v>
      </c>
      <c r="M59" s="24">
        <v>0.2</v>
      </c>
      <c r="N59" s="20">
        <f t="shared" si="10"/>
        <v>0.04331546930877129</v>
      </c>
      <c r="O59" s="6">
        <v>81</v>
      </c>
      <c r="P59" s="22">
        <f t="shared" si="6"/>
        <v>46.488327435638794</v>
      </c>
      <c r="Q59" s="6"/>
      <c r="R59" s="6"/>
      <c r="S59" s="22"/>
      <c r="AB59" s="22"/>
      <c r="AC59" s="22"/>
      <c r="AD59" s="22"/>
      <c r="AG59" s="22"/>
    </row>
    <row r="60" spans="1:33" ht="15">
      <c r="A60" s="5">
        <v>55</v>
      </c>
      <c r="B60" s="19">
        <f>+PDs!K59</f>
        <v>0.1295184534459144</v>
      </c>
      <c r="C60" s="20">
        <f t="shared" si="0"/>
        <v>-1.128670384668407</v>
      </c>
      <c r="D60" s="21">
        <f t="shared" si="7"/>
        <v>0.12018480927539298</v>
      </c>
      <c r="E60" s="20">
        <f t="shared" si="1"/>
        <v>0.34667680810142604</v>
      </c>
      <c r="F60" s="20">
        <f t="shared" si="8"/>
        <v>3.090232306167813</v>
      </c>
      <c r="G60" s="20">
        <f t="shared" si="2"/>
        <v>0.9379846431176829</v>
      </c>
      <c r="H60" s="20">
        <f t="shared" si="3"/>
        <v>-0.061150801236566125</v>
      </c>
      <c r="I60" s="20">
        <f t="shared" si="4"/>
        <v>0.4756195556412499</v>
      </c>
      <c r="J60" s="20">
        <f t="shared" si="5"/>
        <v>0.05312406819221451</v>
      </c>
      <c r="K60" s="6">
        <v>3</v>
      </c>
      <c r="L60" s="20">
        <f t="shared" si="9"/>
        <v>1.1154477147944961</v>
      </c>
      <c r="M60" s="24">
        <v>0.35</v>
      </c>
      <c r="N60" s="20">
        <f t="shared" si="10"/>
        <v>0.13512018923607516</v>
      </c>
      <c r="O60" s="6">
        <v>9</v>
      </c>
      <c r="P60" s="22">
        <f t="shared" si="6"/>
        <v>16.113082566401964</v>
      </c>
      <c r="Q60" s="6"/>
      <c r="R60" s="6"/>
      <c r="S60" s="22"/>
      <c r="AB60" s="22"/>
      <c r="AC60" s="22"/>
      <c r="AD60" s="22"/>
      <c r="AG60" s="22"/>
    </row>
    <row r="61" spans="1:33" ht="15">
      <c r="A61" s="5">
        <v>56</v>
      </c>
      <c r="B61" s="19">
        <f>+PDs!K60</f>
        <v>0.0014823534582851287</v>
      </c>
      <c r="C61" s="20">
        <f t="shared" si="0"/>
        <v>-2.9713738003020596</v>
      </c>
      <c r="D61" s="21">
        <f t="shared" si="7"/>
        <v>0.23142749049192626</v>
      </c>
      <c r="E61" s="20">
        <f t="shared" si="1"/>
        <v>0.48106911197033453</v>
      </c>
      <c r="F61" s="20">
        <f t="shared" si="8"/>
        <v>3.090232306167813</v>
      </c>
      <c r="G61" s="20">
        <f t="shared" si="2"/>
        <v>0.8766826732108225</v>
      </c>
      <c r="H61" s="20">
        <f t="shared" si="3"/>
        <v>-1.6936099393341377</v>
      </c>
      <c r="I61" s="20">
        <f t="shared" si="4"/>
        <v>0.04516971404739988</v>
      </c>
      <c r="J61" s="20">
        <f t="shared" si="5"/>
        <v>0.22597067393680492</v>
      </c>
      <c r="K61" s="6">
        <v>2</v>
      </c>
      <c r="L61" s="20">
        <f t="shared" si="9"/>
        <v>1.3418390873597388</v>
      </c>
      <c r="M61" s="24">
        <v>0.2</v>
      </c>
      <c r="N61" s="20">
        <f t="shared" si="10"/>
        <v>0.011724281612410712</v>
      </c>
      <c r="O61" s="6">
        <v>81</v>
      </c>
      <c r="P61" s="22">
        <f t="shared" si="6"/>
        <v>12.583085240519797</v>
      </c>
      <c r="Q61" s="6"/>
      <c r="R61" s="6"/>
      <c r="S61" s="22"/>
      <c r="AB61" s="22"/>
      <c r="AC61" s="22"/>
      <c r="AD61" s="22"/>
      <c r="AG61" s="22"/>
    </row>
    <row r="62" spans="1:33" ht="15">
      <c r="A62" s="5">
        <v>57</v>
      </c>
      <c r="B62" s="19">
        <f>+PDs!K61</f>
        <v>0.02390594276330034</v>
      </c>
      <c r="C62" s="20">
        <f t="shared" si="0"/>
        <v>-1.9790366011709428</v>
      </c>
      <c r="D62" s="21">
        <f t="shared" si="7"/>
        <v>0.15631368271756335</v>
      </c>
      <c r="E62" s="20">
        <f t="shared" si="1"/>
        <v>0.3953652522890237</v>
      </c>
      <c r="F62" s="20">
        <f t="shared" si="8"/>
        <v>3.090232306167813</v>
      </c>
      <c r="G62" s="20">
        <f t="shared" si="2"/>
        <v>0.9185239884088149</v>
      </c>
      <c r="H62" s="20">
        <f t="shared" si="3"/>
        <v>-0.8244380499229502</v>
      </c>
      <c r="I62" s="20">
        <f t="shared" si="4"/>
        <v>0.20484535115336225</v>
      </c>
      <c r="J62" s="20">
        <f t="shared" si="5"/>
        <v>0.10436010901673688</v>
      </c>
      <c r="K62" s="6">
        <v>1</v>
      </c>
      <c r="L62" s="20">
        <f t="shared" si="9"/>
        <v>1</v>
      </c>
      <c r="M62" s="24">
        <v>0.3</v>
      </c>
      <c r="N62" s="20">
        <f t="shared" si="10"/>
        <v>0.05428182251701857</v>
      </c>
      <c r="O62" s="6">
        <v>45</v>
      </c>
      <c r="P62" s="22">
        <f t="shared" si="6"/>
        <v>32.36553667577232</v>
      </c>
      <c r="Q62" s="6"/>
      <c r="R62" s="6"/>
      <c r="S62" s="22"/>
      <c r="AB62" s="22"/>
      <c r="AC62" s="22"/>
      <c r="AD62" s="22"/>
      <c r="AG62" s="22"/>
    </row>
    <row r="63" spans="1:33" ht="15">
      <c r="A63" s="5">
        <v>58</v>
      </c>
      <c r="B63" s="19">
        <f>+PDs!K62</f>
        <v>0.21061856502189288</v>
      </c>
      <c r="C63" s="20">
        <f t="shared" si="0"/>
        <v>-0.8042768054801749</v>
      </c>
      <c r="D63" s="21">
        <f t="shared" si="7"/>
        <v>0.12000320373965823</v>
      </c>
      <c r="E63" s="20">
        <f t="shared" si="1"/>
        <v>0.34641478568279704</v>
      </c>
      <c r="F63" s="20">
        <f t="shared" si="8"/>
        <v>3.090232306167813</v>
      </c>
      <c r="G63" s="20">
        <f t="shared" si="2"/>
        <v>0.9380814443641563</v>
      </c>
      <c r="H63" s="20">
        <f t="shared" si="3"/>
        <v>0.2837977002641331</v>
      </c>
      <c r="I63" s="20">
        <f t="shared" si="4"/>
        <v>0.6117172914881497</v>
      </c>
      <c r="J63" s="20">
        <f t="shared" si="5"/>
        <v>0.04155529695103871</v>
      </c>
      <c r="K63" s="6">
        <v>3</v>
      </c>
      <c r="L63" s="20">
        <f t="shared" si="9"/>
        <v>1.088635506064448</v>
      </c>
      <c r="M63" s="24">
        <v>0.21</v>
      </c>
      <c r="N63" s="20">
        <f t="shared" si="10"/>
        <v>0.09169656616436378</v>
      </c>
      <c r="O63" s="6">
        <v>81</v>
      </c>
      <c r="P63" s="22">
        <f t="shared" si="6"/>
        <v>98.41333963590343</v>
      </c>
      <c r="Q63" s="6"/>
      <c r="R63" s="6"/>
      <c r="S63" s="22"/>
      <c r="AB63" s="22"/>
      <c r="AC63" s="22"/>
      <c r="AD63" s="22"/>
      <c r="AG63" s="22"/>
    </row>
    <row r="64" spans="1:33" ht="15">
      <c r="A64" s="5">
        <v>59</v>
      </c>
      <c r="B64" s="19">
        <f>+PDs!K63</f>
        <v>0.00900037147524161</v>
      </c>
      <c r="C64" s="20">
        <f t="shared" si="0"/>
        <v>-2.365602844156855</v>
      </c>
      <c r="D64" s="21">
        <f t="shared" si="7"/>
        <v>0.19651395702938093</v>
      </c>
      <c r="E64" s="20">
        <f t="shared" si="1"/>
        <v>0.4432989476971279</v>
      </c>
      <c r="F64" s="20">
        <f t="shared" si="8"/>
        <v>3.090232306167813</v>
      </c>
      <c r="G64" s="20">
        <f t="shared" si="2"/>
        <v>0.8963738299228838</v>
      </c>
      <c r="H64" s="20">
        <f t="shared" si="3"/>
        <v>-1.1108156903450166</v>
      </c>
      <c r="I64" s="20">
        <f t="shared" si="4"/>
        <v>0.13332384565806724</v>
      </c>
      <c r="J64" s="20">
        <f t="shared" si="5"/>
        <v>0.14179789363382453</v>
      </c>
      <c r="K64" s="6">
        <v>4</v>
      </c>
      <c r="L64" s="20">
        <f t="shared" si="9"/>
        <v>1.5403175076104287</v>
      </c>
      <c r="M64" s="24">
        <v>0.32</v>
      </c>
      <c r="N64" s="20">
        <f t="shared" si="10"/>
        <v>0.061279239645043025</v>
      </c>
      <c r="O64" s="6">
        <v>72</v>
      </c>
      <c r="P64" s="22">
        <f t="shared" si="6"/>
        <v>58.46039462137106</v>
      </c>
      <c r="Q64" s="6"/>
      <c r="R64" s="6"/>
      <c r="S64" s="22"/>
      <c r="AB64" s="22"/>
      <c r="AC64" s="22"/>
      <c r="AD64" s="22"/>
      <c r="AG64" s="22"/>
    </row>
    <row r="65" spans="1:33" ht="15">
      <c r="A65" s="5">
        <v>60</v>
      </c>
      <c r="B65" s="19">
        <f>+PDs!K64</f>
        <v>0.08950727630608475</v>
      </c>
      <c r="C65" s="20">
        <f t="shared" si="0"/>
        <v>-1.3437954148608213</v>
      </c>
      <c r="D65" s="21">
        <f t="shared" si="7"/>
        <v>0.121366329472933</v>
      </c>
      <c r="E65" s="20">
        <f t="shared" si="1"/>
        <v>0.34837670627200806</v>
      </c>
      <c r="F65" s="20">
        <f t="shared" si="8"/>
        <v>3.090232306167813</v>
      </c>
      <c r="G65" s="20">
        <f t="shared" si="2"/>
        <v>0.9373546130078344</v>
      </c>
      <c r="H65" s="20">
        <f t="shared" si="3"/>
        <v>-0.28509003819293477</v>
      </c>
      <c r="I65" s="20">
        <f t="shared" si="4"/>
        <v>0.3877875809399333</v>
      </c>
      <c r="J65" s="20">
        <f t="shared" si="5"/>
        <v>0.06286452440964735</v>
      </c>
      <c r="K65" s="6">
        <v>2</v>
      </c>
      <c r="L65" s="20">
        <f t="shared" si="9"/>
        <v>1.0694096294244768</v>
      </c>
      <c r="M65" s="24">
        <v>0.16</v>
      </c>
      <c r="N65" s="20">
        <f t="shared" si="10"/>
        <v>0.05103741280689665</v>
      </c>
      <c r="O65" s="6">
        <v>90</v>
      </c>
      <c r="P65" s="22">
        <f t="shared" si="6"/>
        <v>60.86211477222427</v>
      </c>
      <c r="Q65" s="6"/>
      <c r="R65" s="6"/>
      <c r="S65" s="22"/>
      <c r="AB65" s="22"/>
      <c r="AC65" s="22"/>
      <c r="AD65" s="22"/>
      <c r="AG65" s="22"/>
    </row>
    <row r="66" spans="1:33" ht="15">
      <c r="A66" s="5">
        <v>61</v>
      </c>
      <c r="B66" s="19">
        <f>+PDs!K65</f>
        <v>0.012370978957632995</v>
      </c>
      <c r="C66" s="20">
        <f t="shared" si="0"/>
        <v>-2.245407912654356</v>
      </c>
      <c r="D66" s="21">
        <f t="shared" si="7"/>
        <v>0.1846470707543386</v>
      </c>
      <c r="E66" s="20">
        <f t="shared" si="1"/>
        <v>0.429705795579183</v>
      </c>
      <c r="F66" s="20">
        <f t="shared" si="8"/>
        <v>3.090232306167813</v>
      </c>
      <c r="G66" s="20">
        <f t="shared" si="2"/>
        <v>0.9029689525369415</v>
      </c>
      <c r="H66" s="20">
        <f t="shared" si="3"/>
        <v>-1.0161115489410868</v>
      </c>
      <c r="I66" s="20">
        <f t="shared" si="4"/>
        <v>0.15478813503017633</v>
      </c>
      <c r="J66" s="20">
        <f t="shared" si="5"/>
        <v>0.12897850786725698</v>
      </c>
      <c r="K66" s="6">
        <v>4</v>
      </c>
      <c r="L66" s="20">
        <f t="shared" si="9"/>
        <v>1.4797520858753888</v>
      </c>
      <c r="M66" s="24">
        <v>0.18</v>
      </c>
      <c r="N66" s="20">
        <f t="shared" si="10"/>
        <v>0.03793357507730162</v>
      </c>
      <c r="O66" s="6">
        <v>72</v>
      </c>
      <c r="P66" s="22">
        <f t="shared" si="6"/>
        <v>36.188630623745745</v>
      </c>
      <c r="Q66" s="6"/>
      <c r="R66" s="6"/>
      <c r="S66" s="22"/>
      <c r="AB66" s="22"/>
      <c r="AC66" s="22"/>
      <c r="AD66" s="22"/>
      <c r="AG66" s="22"/>
    </row>
    <row r="67" spans="1:33" ht="15">
      <c r="A67" s="5">
        <v>62</v>
      </c>
      <c r="B67" s="19">
        <f>+PDs!K66</f>
        <v>0.0045249196998589</v>
      </c>
      <c r="C67" s="20">
        <f t="shared" si="0"/>
        <v>-2.61016563066422</v>
      </c>
      <c r="D67" s="21">
        <f t="shared" si="7"/>
        <v>0.21570262789397934</v>
      </c>
      <c r="E67" s="20">
        <f t="shared" si="1"/>
        <v>0.46443796990984637</v>
      </c>
      <c r="F67" s="20">
        <f t="shared" si="8"/>
        <v>3.090232306167813</v>
      </c>
      <c r="G67" s="20">
        <f t="shared" si="2"/>
        <v>0.8856056527066777</v>
      </c>
      <c r="H67" s="20">
        <f t="shared" si="3"/>
        <v>-1.3267128639556824</v>
      </c>
      <c r="I67" s="20">
        <f t="shared" si="4"/>
        <v>0.0923018419923905</v>
      </c>
      <c r="J67" s="20">
        <f t="shared" si="5"/>
        <v>0.17158728444026644</v>
      </c>
      <c r="K67" s="6">
        <v>4</v>
      </c>
      <c r="L67" s="20">
        <f t="shared" si="9"/>
        <v>1.693170794827402</v>
      </c>
      <c r="M67" s="24">
        <v>0.24</v>
      </c>
      <c r="N67" s="20">
        <f t="shared" si="10"/>
        <v>0.03566911710853172</v>
      </c>
      <c r="O67" s="6">
        <v>45</v>
      </c>
      <c r="P67" s="22">
        <f t="shared" si="6"/>
        <v>21.267711075962037</v>
      </c>
      <c r="Q67" s="6"/>
      <c r="R67" s="6"/>
      <c r="S67" s="22"/>
      <c r="AB67" s="22"/>
      <c r="AC67" s="22"/>
      <c r="AD67" s="22"/>
      <c r="AG67" s="22"/>
    </row>
    <row r="68" spans="1:33" ht="15">
      <c r="A68" s="5">
        <v>63</v>
      </c>
      <c r="B68" s="19">
        <f>+PDs!K67</f>
        <v>0.04947850756435072</v>
      </c>
      <c r="C68" s="20">
        <f t="shared" si="0"/>
        <v>-1.6499311676902484</v>
      </c>
      <c r="D68" s="21">
        <f t="shared" si="7"/>
        <v>0.13011041787042538</v>
      </c>
      <c r="E68" s="20">
        <f t="shared" si="1"/>
        <v>0.3607082170819309</v>
      </c>
      <c r="F68" s="20">
        <f t="shared" si="8"/>
        <v>3.090232306167813</v>
      </c>
      <c r="G68" s="20">
        <f t="shared" si="2"/>
        <v>0.932678713239224</v>
      </c>
      <c r="H68" s="20">
        <f t="shared" si="3"/>
        <v>-0.5738942838145202</v>
      </c>
      <c r="I68" s="20">
        <f t="shared" si="4"/>
        <v>0.283019670717757</v>
      </c>
      <c r="J68" s="20">
        <f t="shared" si="5"/>
        <v>0.08020255801724034</v>
      </c>
      <c r="K68" s="6">
        <v>5</v>
      </c>
      <c r="L68" s="20">
        <f t="shared" si="9"/>
        <v>1.3646829957565612</v>
      </c>
      <c r="M68" s="24">
        <v>0.29</v>
      </c>
      <c r="N68" s="20">
        <f t="shared" si="10"/>
        <v>0.09242579970775207</v>
      </c>
      <c r="O68" s="6">
        <v>18</v>
      </c>
      <c r="P68" s="22">
        <f t="shared" si="6"/>
        <v>22.04355323029887</v>
      </c>
      <c r="Q68" s="6"/>
      <c r="R68" s="6"/>
      <c r="S68" s="22"/>
      <c r="AB68" s="22"/>
      <c r="AC68" s="22"/>
      <c r="AD68" s="22"/>
      <c r="AG68" s="22"/>
    </row>
    <row r="69" spans="1:33" ht="15">
      <c r="A69" s="5">
        <v>64</v>
      </c>
      <c r="B69" s="19">
        <f>+PDs!K68</f>
        <v>0.0023861076892775055</v>
      </c>
      <c r="C69" s="20">
        <f t="shared" si="0"/>
        <v>-2.822020317552876</v>
      </c>
      <c r="D69" s="21">
        <f t="shared" si="7"/>
        <v>0.22650440633361696</v>
      </c>
      <c r="E69" s="20">
        <f t="shared" si="1"/>
        <v>0.4759247906272765</v>
      </c>
      <c r="F69" s="20">
        <f t="shared" si="8"/>
        <v>3.090232306167813</v>
      </c>
      <c r="G69" s="20">
        <f t="shared" si="2"/>
        <v>0.8794859826434888</v>
      </c>
      <c r="H69" s="20">
        <f t="shared" si="3"/>
        <v>-1.536468097181808</v>
      </c>
      <c r="I69" s="20">
        <f t="shared" si="4"/>
        <v>0.062211808218056344</v>
      </c>
      <c r="J69" s="20">
        <f t="shared" si="5"/>
        <v>0.20185851187312462</v>
      </c>
      <c r="K69" s="6">
        <v>5</v>
      </c>
      <c r="L69" s="20">
        <f t="shared" si="9"/>
        <v>2.1580893309285756</v>
      </c>
      <c r="M69" s="24">
        <v>0.3</v>
      </c>
      <c r="N69" s="20">
        <f t="shared" si="10"/>
        <v>0.038732761807945694</v>
      </c>
      <c r="O69" s="6">
        <v>63</v>
      </c>
      <c r="P69" s="22">
        <f t="shared" si="6"/>
        <v>32.33217291918267</v>
      </c>
      <c r="Q69" s="6"/>
      <c r="R69" s="6"/>
      <c r="S69" s="22"/>
      <c r="AB69" s="22"/>
      <c r="AC69" s="22"/>
      <c r="AD69" s="22"/>
      <c r="AG69" s="22"/>
    </row>
    <row r="70" spans="1:33" ht="15">
      <c r="A70" s="5">
        <v>65</v>
      </c>
      <c r="B70" s="19">
        <f>+PDs!K69</f>
        <v>0.18993647998123525</v>
      </c>
      <c r="C70" s="20">
        <f aca="true" t="shared" si="11" ref="C70:C133">NORMSINV(B70)</f>
        <v>-0.8781303948144425</v>
      </c>
      <c r="D70" s="21">
        <f t="shared" si="7"/>
        <v>0.12000901079247409</v>
      </c>
      <c r="E70" s="20">
        <f aca="true" t="shared" si="12" ref="E70:E133">SQRT(D70)</f>
        <v>0.34642316722828176</v>
      </c>
      <c r="F70" s="20">
        <f t="shared" si="8"/>
        <v>3.090232306167813</v>
      </c>
      <c r="G70" s="20">
        <f aca="true" t="shared" si="13" ref="G70:G133">SQRT(1-D70)</f>
        <v>0.9380783491838653</v>
      </c>
      <c r="H70" s="20">
        <f aca="true" t="shared" si="14" ref="H70:H133">(C70+E70*F70)/G70</f>
        <v>0.20509765343881559</v>
      </c>
      <c r="I70" s="20">
        <f aca="true" t="shared" si="15" ref="I70:I133">NORMSDIST(H70)</f>
        <v>0.5812520851249088</v>
      </c>
      <c r="J70" s="20">
        <f aca="true" t="shared" si="16" ref="J70:J133">(0.11852-0.05478*LN(B70))^2</f>
        <v>0.043895769407449124</v>
      </c>
      <c r="K70" s="6">
        <v>1</v>
      </c>
      <c r="L70" s="20">
        <f t="shared" si="9"/>
        <v>1</v>
      </c>
      <c r="M70" s="24">
        <v>0.32</v>
      </c>
      <c r="N70" s="20">
        <f t="shared" si="10"/>
        <v>0.12522099364597553</v>
      </c>
      <c r="O70" s="6">
        <v>90</v>
      </c>
      <c r="P70" s="22">
        <f aca="true" t="shared" si="17" ref="P70:P133">+O70*N70*12.5*1.06</f>
        <v>149.32603492282584</v>
      </c>
      <c r="Q70" s="6"/>
      <c r="R70" s="6"/>
      <c r="S70" s="22"/>
      <c r="AB70" s="22"/>
      <c r="AC70" s="22"/>
      <c r="AD70" s="22"/>
      <c r="AG70" s="22"/>
    </row>
    <row r="71" spans="1:33" ht="15">
      <c r="A71" s="5">
        <v>66</v>
      </c>
      <c r="B71" s="19">
        <f>+PDs!K70</f>
        <v>0.0008655492325293946</v>
      </c>
      <c r="C71" s="20">
        <f t="shared" si="11"/>
        <v>-3.132863637041472</v>
      </c>
      <c r="D71" s="21">
        <f aca="true" t="shared" si="18" ref="D71:D134">0.12*(1-EXP(-50*B71))/(1-EXP(-50))+0.24*(1-(1-EXP(-50*B71))/(1-EXP(-50)))</f>
        <v>0.2349174771940441</v>
      </c>
      <c r="E71" s="20">
        <f t="shared" si="12"/>
        <v>0.48468286249262427</v>
      </c>
      <c r="F71" s="20">
        <f aca="true" t="shared" si="19" ref="F71:F134">NORMSINV(0.999)</f>
        <v>3.090232306167813</v>
      </c>
      <c r="G71" s="20">
        <f t="shared" si="13"/>
        <v>0.8746899581028446</v>
      </c>
      <c r="H71" s="20">
        <f t="shared" si="14"/>
        <v>-1.8693263618428584</v>
      </c>
      <c r="I71" s="20">
        <f t="shared" si="15"/>
        <v>0.03078871132633897</v>
      </c>
      <c r="J71" s="20">
        <f t="shared" si="16"/>
        <v>0.25485996685510587</v>
      </c>
      <c r="K71" s="6">
        <v>4</v>
      </c>
      <c r="L71" s="20">
        <f aca="true" t="shared" si="20" ref="L71:L134">(1+(K71-2.5)*J71)/(1-1.5*J71)</f>
        <v>2.2377650337973014</v>
      </c>
      <c r="M71" s="24">
        <v>0.26</v>
      </c>
      <c r="N71" s="20">
        <f aca="true" t="shared" si="21" ref="N71:N134">M71*(I71-B71)*L71</f>
        <v>0.017409861516885738</v>
      </c>
      <c r="O71" s="6">
        <v>81</v>
      </c>
      <c r="P71" s="22">
        <f t="shared" si="17"/>
        <v>18.685133872997618</v>
      </c>
      <c r="Q71" s="6"/>
      <c r="R71" s="6"/>
      <c r="S71" s="22"/>
      <c r="AB71" s="22"/>
      <c r="AC71" s="22"/>
      <c r="AD71" s="22"/>
      <c r="AG71" s="22"/>
    </row>
    <row r="72" spans="1:33" ht="15">
      <c r="A72" s="5">
        <v>67</v>
      </c>
      <c r="B72" s="19">
        <f>+PDs!K71</f>
        <v>0.051783355227796715</v>
      </c>
      <c r="C72" s="20">
        <f t="shared" si="11"/>
        <v>-1.6278027820343426</v>
      </c>
      <c r="D72" s="21">
        <f t="shared" si="18"/>
        <v>0.12900990007759947</v>
      </c>
      <c r="E72" s="20">
        <f t="shared" si="12"/>
        <v>0.35917948170462</v>
      </c>
      <c r="F72" s="20">
        <f t="shared" si="19"/>
        <v>3.090232306167813</v>
      </c>
      <c r="G72" s="20">
        <f t="shared" si="13"/>
        <v>0.9332685036592634</v>
      </c>
      <c r="H72" s="20">
        <f t="shared" si="14"/>
        <v>-0.5548829108961164</v>
      </c>
      <c r="I72" s="20">
        <f t="shared" si="15"/>
        <v>0.2894873757370455</v>
      </c>
      <c r="J72" s="20">
        <f t="shared" si="16"/>
        <v>0.07879608691015633</v>
      </c>
      <c r="K72" s="6">
        <v>4</v>
      </c>
      <c r="L72" s="20">
        <f t="shared" si="20"/>
        <v>1.268072904559343</v>
      </c>
      <c r="M72" s="24">
        <v>0.15</v>
      </c>
      <c r="N72" s="20">
        <f t="shared" si="21"/>
        <v>0.04521390415688952</v>
      </c>
      <c r="O72" s="6">
        <v>90</v>
      </c>
      <c r="P72" s="22">
        <f t="shared" si="17"/>
        <v>53.91758070709076</v>
      </c>
      <c r="Q72" s="6"/>
      <c r="R72" s="6"/>
      <c r="S72" s="22"/>
      <c r="AB72" s="22"/>
      <c r="AC72" s="22"/>
      <c r="AD72" s="22"/>
      <c r="AG72" s="22"/>
    </row>
    <row r="73" spans="1:33" ht="15">
      <c r="A73" s="5">
        <v>68</v>
      </c>
      <c r="B73" s="19">
        <f>+PDs!K72</f>
        <v>8.489300950154745E-05</v>
      </c>
      <c r="C73" s="20">
        <f t="shared" si="11"/>
        <v>-3.7601875477653177</v>
      </c>
      <c r="D73" s="21">
        <f t="shared" si="18"/>
        <v>0.2394917214385495</v>
      </c>
      <c r="E73" s="20">
        <f t="shared" si="12"/>
        <v>0.48937891397009486</v>
      </c>
      <c r="F73" s="20">
        <f t="shared" si="19"/>
        <v>3.090232306167813</v>
      </c>
      <c r="G73" s="20">
        <f t="shared" si="13"/>
        <v>0.8720712577315288</v>
      </c>
      <c r="H73" s="20">
        <f t="shared" si="14"/>
        <v>-2.5776483262445007</v>
      </c>
      <c r="I73" s="20">
        <f t="shared" si="15"/>
        <v>0.0049737589379001265</v>
      </c>
      <c r="J73" s="20">
        <f t="shared" si="16"/>
        <v>0.39946726561151136</v>
      </c>
      <c r="K73" s="6">
        <v>2</v>
      </c>
      <c r="L73" s="20">
        <f t="shared" si="20"/>
        <v>1.9966770485114302</v>
      </c>
      <c r="M73" s="24">
        <v>0.31</v>
      </c>
      <c r="N73" s="20">
        <f t="shared" si="21"/>
        <v>0.0030260607816697204</v>
      </c>
      <c r="O73" s="6">
        <v>63</v>
      </c>
      <c r="P73" s="22">
        <f t="shared" si="17"/>
        <v>2.526004237498799</v>
      </c>
      <c r="Q73" s="6"/>
      <c r="R73" s="6"/>
      <c r="S73" s="22"/>
      <c r="AB73" s="22"/>
      <c r="AC73" s="22"/>
      <c r="AD73" s="22"/>
      <c r="AG73" s="22"/>
    </row>
    <row r="74" spans="1:33" ht="15">
      <c r="A74" s="5">
        <v>69</v>
      </c>
      <c r="B74" s="19">
        <f>+PDs!K73</f>
        <v>0.0012940205325451452</v>
      </c>
      <c r="C74" s="20">
        <f t="shared" si="11"/>
        <v>-3.012853165175786</v>
      </c>
      <c r="D74" s="21">
        <f t="shared" si="18"/>
        <v>0.23248171961778175</v>
      </c>
      <c r="E74" s="20">
        <f t="shared" si="12"/>
        <v>0.4821635818037088</v>
      </c>
      <c r="F74" s="20">
        <f t="shared" si="19"/>
        <v>3.090232306167813</v>
      </c>
      <c r="G74" s="20">
        <f t="shared" si="13"/>
        <v>0.8760812064998417</v>
      </c>
      <c r="H74" s="20">
        <f t="shared" si="14"/>
        <v>-1.7382585958127768</v>
      </c>
      <c r="I74" s="20">
        <f t="shared" si="15"/>
        <v>0.04108262920977243</v>
      </c>
      <c r="J74" s="20">
        <f t="shared" si="16"/>
        <v>0.23310266354604434</v>
      </c>
      <c r="K74" s="6">
        <v>2</v>
      </c>
      <c r="L74" s="20">
        <f t="shared" si="20"/>
        <v>1.3584286854509193</v>
      </c>
      <c r="M74" s="24">
        <v>0.18</v>
      </c>
      <c r="N74" s="20">
        <f t="shared" si="21"/>
        <v>0.009728997728638842</v>
      </c>
      <c r="O74" s="6">
        <v>27</v>
      </c>
      <c r="P74" s="22">
        <f t="shared" si="17"/>
        <v>3.480548937420546</v>
      </c>
      <c r="Q74" s="6"/>
      <c r="R74" s="6"/>
      <c r="S74" s="22"/>
      <c r="AB74" s="22"/>
      <c r="AC74" s="22"/>
      <c r="AD74" s="22"/>
      <c r="AG74" s="22"/>
    </row>
    <row r="75" spans="1:33" ht="15">
      <c r="A75" s="5">
        <v>70</v>
      </c>
      <c r="B75" s="19">
        <f>+PDs!K74</f>
        <v>0.010789691841446906</v>
      </c>
      <c r="C75" s="20">
        <f t="shared" si="11"/>
        <v>-2.2976909732671245</v>
      </c>
      <c r="D75" s="21">
        <f t="shared" si="18"/>
        <v>0.18996584194302793</v>
      </c>
      <c r="E75" s="20">
        <f t="shared" si="12"/>
        <v>0.43585071061434316</v>
      </c>
      <c r="F75" s="20">
        <f t="shared" si="19"/>
        <v>3.090232306167813</v>
      </c>
      <c r="G75" s="20">
        <f t="shared" si="13"/>
        <v>0.9000189764982581</v>
      </c>
      <c r="H75" s="20">
        <f t="shared" si="14"/>
        <v>-1.0564344213716952</v>
      </c>
      <c r="I75" s="20">
        <f t="shared" si="15"/>
        <v>0.1453848934410237</v>
      </c>
      <c r="J75" s="20">
        <f t="shared" si="16"/>
        <v>0.13441580235668008</v>
      </c>
      <c r="K75" s="6">
        <v>4</v>
      </c>
      <c r="L75" s="20">
        <f t="shared" si="20"/>
        <v>1.5050843929805078</v>
      </c>
      <c r="M75" s="24">
        <v>0.17</v>
      </c>
      <c r="N75" s="20">
        <f t="shared" si="21"/>
        <v>0.034438113340589986</v>
      </c>
      <c r="O75" s="6">
        <v>9</v>
      </c>
      <c r="P75" s="22">
        <f t="shared" si="17"/>
        <v>4.106745015865356</v>
      </c>
      <c r="Q75" s="6"/>
      <c r="R75" s="6"/>
      <c r="S75" s="22"/>
      <c r="AB75" s="22"/>
      <c r="AC75" s="22"/>
      <c r="AD75" s="22"/>
      <c r="AG75" s="22"/>
    </row>
    <row r="76" spans="1:33" ht="15">
      <c r="A76" s="5">
        <v>71</v>
      </c>
      <c r="B76" s="19">
        <f>+PDs!K75</f>
        <v>0.004184637756670963</v>
      </c>
      <c r="C76" s="20">
        <f t="shared" si="11"/>
        <v>-2.636797585713317</v>
      </c>
      <c r="D76" s="21">
        <f t="shared" si="18"/>
        <v>0.21734485257282476</v>
      </c>
      <c r="E76" s="20">
        <f t="shared" si="12"/>
        <v>0.4662025874797616</v>
      </c>
      <c r="F76" s="20">
        <f t="shared" si="19"/>
        <v>3.090232306167813</v>
      </c>
      <c r="G76" s="20">
        <f t="shared" si="13"/>
        <v>0.8846779908120103</v>
      </c>
      <c r="H76" s="20">
        <f t="shared" si="14"/>
        <v>-1.3520436826584306</v>
      </c>
      <c r="I76" s="20">
        <f t="shared" si="15"/>
        <v>0.08818067078244111</v>
      </c>
      <c r="J76" s="20">
        <f t="shared" si="16"/>
        <v>0.1751536658350915</v>
      </c>
      <c r="K76" s="6">
        <v>1</v>
      </c>
      <c r="L76" s="20">
        <f t="shared" si="20"/>
        <v>1</v>
      </c>
      <c r="M76" s="24">
        <v>0.17</v>
      </c>
      <c r="N76" s="20">
        <f t="shared" si="21"/>
        <v>0.014279325614380925</v>
      </c>
      <c r="O76" s="6">
        <v>45</v>
      </c>
      <c r="P76" s="22">
        <f t="shared" si="17"/>
        <v>8.514047897574626</v>
      </c>
      <c r="Q76" s="6"/>
      <c r="R76" s="6"/>
      <c r="S76" s="22"/>
      <c r="AB76" s="22"/>
      <c r="AC76" s="22"/>
      <c r="AD76" s="22"/>
      <c r="AG76" s="22"/>
    </row>
    <row r="77" spans="1:33" ht="15">
      <c r="A77" s="5">
        <v>72</v>
      </c>
      <c r="B77" s="19">
        <f>+PDs!K76</f>
        <v>0.007021667809974032</v>
      </c>
      <c r="C77" s="20">
        <f t="shared" si="11"/>
        <v>-2.456152992424829</v>
      </c>
      <c r="D77" s="21">
        <f t="shared" si="18"/>
        <v>0.20447100608963806</v>
      </c>
      <c r="E77" s="20">
        <f t="shared" si="12"/>
        <v>0.45218470351133955</v>
      </c>
      <c r="F77" s="20">
        <f t="shared" si="19"/>
        <v>3.090232306167813</v>
      </c>
      <c r="G77" s="20">
        <f t="shared" si="13"/>
        <v>0.8919243207303869</v>
      </c>
      <c r="H77" s="20">
        <f t="shared" si="14"/>
        <v>-1.187093107195615</v>
      </c>
      <c r="I77" s="20">
        <f t="shared" si="15"/>
        <v>0.11759544843978019</v>
      </c>
      <c r="J77" s="20">
        <f t="shared" si="16"/>
        <v>0.15222527196255034</v>
      </c>
      <c r="K77" s="6">
        <v>4</v>
      </c>
      <c r="L77" s="20">
        <f t="shared" si="20"/>
        <v>1.5918080213980583</v>
      </c>
      <c r="M77" s="24">
        <v>0.32</v>
      </c>
      <c r="N77" s="20">
        <f t="shared" si="21"/>
        <v>0.0563239139081071</v>
      </c>
      <c r="O77" s="6">
        <v>90</v>
      </c>
      <c r="P77" s="22">
        <f t="shared" si="17"/>
        <v>67.16626733541771</v>
      </c>
      <c r="Q77" s="6"/>
      <c r="R77" s="6"/>
      <c r="S77" s="22"/>
      <c r="AB77" s="22"/>
      <c r="AC77" s="22"/>
      <c r="AD77" s="22"/>
      <c r="AG77" s="22"/>
    </row>
    <row r="78" spans="1:33" ht="15">
      <c r="A78" s="5">
        <v>73</v>
      </c>
      <c r="B78" s="19">
        <f>+PDs!K77</f>
        <v>0.03186955937337663</v>
      </c>
      <c r="C78" s="20">
        <f t="shared" si="11"/>
        <v>-1.854000288307337</v>
      </c>
      <c r="D78" s="21">
        <f t="shared" si="18"/>
        <v>0.1443861116143712</v>
      </c>
      <c r="E78" s="20">
        <f t="shared" si="12"/>
        <v>0.3799817253689593</v>
      </c>
      <c r="F78" s="20">
        <f t="shared" si="19"/>
        <v>3.090232306167813</v>
      </c>
      <c r="G78" s="20">
        <f t="shared" si="13"/>
        <v>0.9249939937024612</v>
      </c>
      <c r="H78" s="20">
        <f t="shared" si="14"/>
        <v>-0.7348896203075795</v>
      </c>
      <c r="I78" s="20">
        <f t="shared" si="15"/>
        <v>0.23120336015492018</v>
      </c>
      <c r="J78" s="20">
        <f t="shared" si="16"/>
        <v>0.0944318001091865</v>
      </c>
      <c r="K78" s="6">
        <v>5</v>
      </c>
      <c r="L78" s="20">
        <f t="shared" si="20"/>
        <v>1.4400608008026763</v>
      </c>
      <c r="M78" s="24">
        <v>0.25</v>
      </c>
      <c r="N78" s="20">
        <f t="shared" si="21"/>
        <v>0.07176319819512769</v>
      </c>
      <c r="O78" s="6">
        <v>27</v>
      </c>
      <c r="P78" s="22">
        <f t="shared" si="17"/>
        <v>25.67328415430693</v>
      </c>
      <c r="Q78" s="6"/>
      <c r="R78" s="6"/>
      <c r="S78" s="22"/>
      <c r="AB78" s="22"/>
      <c r="AC78" s="22"/>
      <c r="AD78" s="22"/>
      <c r="AG78" s="22"/>
    </row>
    <row r="79" spans="1:33" ht="15">
      <c r="A79" s="5">
        <v>74</v>
      </c>
      <c r="B79" s="19">
        <f>+PDs!K78</f>
        <v>0.15417596262715746</v>
      </c>
      <c r="C79" s="20">
        <f t="shared" si="11"/>
        <v>-1.0186862861403108</v>
      </c>
      <c r="D79" s="21">
        <f t="shared" si="18"/>
        <v>0.12005386327495036</v>
      </c>
      <c r="E79" s="20">
        <f t="shared" si="12"/>
        <v>0.34648789773230226</v>
      </c>
      <c r="F79" s="20">
        <f t="shared" si="19"/>
        <v>3.090232306167813</v>
      </c>
      <c r="G79" s="20">
        <f t="shared" si="13"/>
        <v>0.9380544423033503</v>
      </c>
      <c r="H79" s="20">
        <f t="shared" si="14"/>
        <v>0.055478452828849445</v>
      </c>
      <c r="I79" s="20">
        <f t="shared" si="15"/>
        <v>0.5221213521702319</v>
      </c>
      <c r="J79" s="20">
        <f t="shared" si="16"/>
        <v>0.048814489757366984</v>
      </c>
      <c r="K79" s="6">
        <v>1</v>
      </c>
      <c r="L79" s="20">
        <f t="shared" si="20"/>
        <v>1</v>
      </c>
      <c r="M79" s="24">
        <v>0.16</v>
      </c>
      <c r="N79" s="20">
        <f t="shared" si="21"/>
        <v>0.05887126232689191</v>
      </c>
      <c r="O79" s="6">
        <v>45</v>
      </c>
      <c r="P79" s="22">
        <f t="shared" si="17"/>
        <v>35.1019901624093</v>
      </c>
      <c r="Q79" s="6"/>
      <c r="R79" s="6"/>
      <c r="S79" s="22"/>
      <c r="AB79" s="22"/>
      <c r="AC79" s="22"/>
      <c r="AD79" s="22"/>
      <c r="AG79" s="22"/>
    </row>
    <row r="80" spans="1:33" ht="15">
      <c r="A80" s="5">
        <v>75</v>
      </c>
      <c r="B80" s="19">
        <f>+PDs!K79</f>
        <v>0.02663745797229448</v>
      </c>
      <c r="C80" s="20">
        <f t="shared" si="11"/>
        <v>-1.9326857966187116</v>
      </c>
      <c r="D80" s="21">
        <f t="shared" si="18"/>
        <v>0.15167788629288131</v>
      </c>
      <c r="E80" s="20">
        <f t="shared" si="12"/>
        <v>0.38945845258882406</v>
      </c>
      <c r="F80" s="20">
        <f t="shared" si="19"/>
        <v>3.090232306167813</v>
      </c>
      <c r="G80" s="20">
        <f t="shared" si="13"/>
        <v>0.921044034618931</v>
      </c>
      <c r="H80" s="20">
        <f t="shared" si="14"/>
        <v>-0.7916762685730712</v>
      </c>
      <c r="I80" s="20">
        <f t="shared" si="15"/>
        <v>0.21427473158611168</v>
      </c>
      <c r="J80" s="20">
        <f t="shared" si="16"/>
        <v>0.10056600209698958</v>
      </c>
      <c r="K80" s="6">
        <v>1</v>
      </c>
      <c r="L80" s="20">
        <f t="shared" si="20"/>
        <v>1</v>
      </c>
      <c r="M80" s="24">
        <v>0.16</v>
      </c>
      <c r="N80" s="20">
        <f t="shared" si="21"/>
        <v>0.030021963778210755</v>
      </c>
      <c r="O80" s="6">
        <v>90</v>
      </c>
      <c r="P80" s="22">
        <f t="shared" si="17"/>
        <v>35.801191805516325</v>
      </c>
      <c r="Q80" s="6"/>
      <c r="R80" s="6"/>
      <c r="S80" s="22"/>
      <c r="AB80" s="22"/>
      <c r="AC80" s="22"/>
      <c r="AD80" s="22"/>
      <c r="AG80" s="22"/>
    </row>
    <row r="81" spans="1:33" ht="15">
      <c r="A81" s="5">
        <v>76</v>
      </c>
      <c r="B81" s="19">
        <f>+PDs!K80</f>
        <v>0.021122783322530675</v>
      </c>
      <c r="C81" s="20">
        <f t="shared" si="11"/>
        <v>-2.0310929485078746</v>
      </c>
      <c r="D81" s="21">
        <f t="shared" si="18"/>
        <v>0.16173552049515524</v>
      </c>
      <c r="E81" s="20">
        <f t="shared" si="12"/>
        <v>0.4021635494362402</v>
      </c>
      <c r="F81" s="20">
        <f t="shared" si="19"/>
        <v>3.090232306167813</v>
      </c>
      <c r="G81" s="20">
        <f t="shared" si="13"/>
        <v>0.915567845386045</v>
      </c>
      <c r="H81" s="20">
        <f t="shared" si="14"/>
        <v>-0.8610111851891212</v>
      </c>
      <c r="I81" s="20">
        <f t="shared" si="15"/>
        <v>0.19461594135669752</v>
      </c>
      <c r="J81" s="20">
        <f t="shared" si="16"/>
        <v>0.10878686492800507</v>
      </c>
      <c r="K81" s="6">
        <v>2</v>
      </c>
      <c r="L81" s="20">
        <f t="shared" si="20"/>
        <v>1.1300003627889796</v>
      </c>
      <c r="M81" s="24">
        <v>0.23</v>
      </c>
      <c r="N81" s="20">
        <f t="shared" si="21"/>
        <v>0.04509088624960329</v>
      </c>
      <c r="O81" s="6">
        <v>81</v>
      </c>
      <c r="P81" s="22">
        <f t="shared" si="17"/>
        <v>48.39379366738674</v>
      </c>
      <c r="Q81" s="6"/>
      <c r="R81" s="6"/>
      <c r="S81" s="22"/>
      <c r="AB81" s="22"/>
      <c r="AC81" s="22"/>
      <c r="AD81" s="22"/>
      <c r="AG81" s="22"/>
    </row>
    <row r="82" spans="1:33" ht="15">
      <c r="A82" s="5">
        <v>77</v>
      </c>
      <c r="B82" s="19">
        <f>+PDs!K81</f>
        <v>0.012339690100617222</v>
      </c>
      <c r="C82" s="20">
        <f t="shared" si="11"/>
        <v>-2.2463846575053883</v>
      </c>
      <c r="D82" s="21">
        <f t="shared" si="18"/>
        <v>0.18474828655452846</v>
      </c>
      <c r="E82" s="20">
        <f t="shared" si="12"/>
        <v>0.42982355281502255</v>
      </c>
      <c r="F82" s="20">
        <f t="shared" si="19"/>
        <v>3.090232306167813</v>
      </c>
      <c r="G82" s="20">
        <f t="shared" si="13"/>
        <v>0.9029129046843176</v>
      </c>
      <c r="H82" s="20">
        <f t="shared" si="14"/>
        <v>-1.0168533685600396</v>
      </c>
      <c r="I82" s="20">
        <f t="shared" si="15"/>
        <v>0.15461159471135133</v>
      </c>
      <c r="J82" s="20">
        <f t="shared" si="16"/>
        <v>0.12907816995729685</v>
      </c>
      <c r="K82" s="6">
        <v>4</v>
      </c>
      <c r="L82" s="20">
        <f t="shared" si="20"/>
        <v>1.4802118004659572</v>
      </c>
      <c r="M82" s="24">
        <v>0.34</v>
      </c>
      <c r="N82" s="20">
        <f t="shared" si="21"/>
        <v>0.07160146770705572</v>
      </c>
      <c r="O82" s="6">
        <v>27</v>
      </c>
      <c r="P82" s="22">
        <f t="shared" si="17"/>
        <v>25.615425072199184</v>
      </c>
      <c r="Q82" s="6"/>
      <c r="R82" s="6"/>
      <c r="S82" s="22"/>
      <c r="AB82" s="22"/>
      <c r="AC82" s="22"/>
      <c r="AD82" s="22"/>
      <c r="AG82" s="22"/>
    </row>
    <row r="83" spans="1:33" ht="15">
      <c r="A83" s="5">
        <v>78</v>
      </c>
      <c r="B83" s="19">
        <f>+PDs!K82</f>
        <v>0.0021515662373634463</v>
      </c>
      <c r="C83" s="20">
        <f t="shared" si="11"/>
        <v>-2.85504062100429</v>
      </c>
      <c r="D83" s="21">
        <f t="shared" si="18"/>
        <v>0.22776074341852015</v>
      </c>
      <c r="E83" s="20">
        <f t="shared" si="12"/>
        <v>0.4772428558066848</v>
      </c>
      <c r="F83" s="20">
        <f t="shared" si="19"/>
        <v>3.090232306167813</v>
      </c>
      <c r="G83" s="20">
        <f t="shared" si="13"/>
        <v>0.8787714472953021</v>
      </c>
      <c r="H83" s="20">
        <f t="shared" si="14"/>
        <v>-1.5706579160609284</v>
      </c>
      <c r="I83" s="20">
        <f t="shared" si="15"/>
        <v>0.05813106469635134</v>
      </c>
      <c r="J83" s="20">
        <f t="shared" si="16"/>
        <v>0.20698370084323225</v>
      </c>
      <c r="K83" s="6">
        <v>3</v>
      </c>
      <c r="L83" s="20">
        <f t="shared" si="20"/>
        <v>1.6003665315215976</v>
      </c>
      <c r="M83" s="24">
        <v>0.25</v>
      </c>
      <c r="N83" s="20">
        <f t="shared" si="21"/>
        <v>0.022396928946282268</v>
      </c>
      <c r="O83" s="6">
        <v>36</v>
      </c>
      <c r="P83" s="22">
        <f t="shared" si="17"/>
        <v>10.68333510737664</v>
      </c>
      <c r="Q83" s="6"/>
      <c r="R83" s="6"/>
      <c r="S83" s="22"/>
      <c r="AB83" s="22"/>
      <c r="AC83" s="22"/>
      <c r="AD83" s="22"/>
      <c r="AG83" s="22"/>
    </row>
    <row r="84" spans="1:33" ht="15">
      <c r="A84" s="5">
        <v>79</v>
      </c>
      <c r="B84" s="19">
        <f>+PDs!K83</f>
        <v>0.009153099401828388</v>
      </c>
      <c r="C84" s="20">
        <f t="shared" si="11"/>
        <v>-2.3593658395127455</v>
      </c>
      <c r="D84" s="21">
        <f t="shared" si="18"/>
        <v>0.19593189139927097</v>
      </c>
      <c r="E84" s="20">
        <f t="shared" si="12"/>
        <v>0.44264194491628445</v>
      </c>
      <c r="F84" s="20">
        <f t="shared" si="19"/>
        <v>3.090232306167813</v>
      </c>
      <c r="G84" s="20">
        <f t="shared" si="13"/>
        <v>0.8966984490901772</v>
      </c>
      <c r="H84" s="20">
        <f t="shared" si="14"/>
        <v>-1.105722221638167</v>
      </c>
      <c r="I84" s="20">
        <f t="shared" si="15"/>
        <v>0.13442338437918624</v>
      </c>
      <c r="J84" s="20">
        <f t="shared" si="16"/>
        <v>0.14110454116238202</v>
      </c>
      <c r="K84" s="6">
        <v>4</v>
      </c>
      <c r="L84" s="20">
        <f t="shared" si="20"/>
        <v>1.5369661713236666</v>
      </c>
      <c r="M84" s="24">
        <v>0.29</v>
      </c>
      <c r="N84" s="20">
        <f t="shared" si="21"/>
        <v>0.055835495181859554</v>
      </c>
      <c r="O84" s="6">
        <v>45</v>
      </c>
      <c r="P84" s="22">
        <f t="shared" si="17"/>
        <v>33.29191400218376</v>
      </c>
      <c r="Q84" s="6"/>
      <c r="R84" s="6"/>
      <c r="S84" s="22"/>
      <c r="AB84" s="22"/>
      <c r="AC84" s="22"/>
      <c r="AD84" s="22"/>
      <c r="AG84" s="22"/>
    </row>
    <row r="85" spans="1:33" ht="15">
      <c r="A85" s="5">
        <v>80</v>
      </c>
      <c r="B85" s="19">
        <f>+PDs!K84</f>
        <v>0.8037887135745402</v>
      </c>
      <c r="C85" s="20">
        <f t="shared" si="11"/>
        <v>0.8552322733141471</v>
      </c>
      <c r="D85" s="21">
        <f t="shared" si="18"/>
        <v>0.12</v>
      </c>
      <c r="E85" s="20">
        <f t="shared" si="12"/>
        <v>0.34641016151377546</v>
      </c>
      <c r="F85" s="20">
        <f t="shared" si="19"/>
        <v>3.090232306167813</v>
      </c>
      <c r="G85" s="20">
        <f t="shared" si="13"/>
        <v>0.938083151964686</v>
      </c>
      <c r="H85" s="20">
        <f t="shared" si="14"/>
        <v>2.0528245727211605</v>
      </c>
      <c r="I85" s="20">
        <f t="shared" si="15"/>
        <v>0.9799552027806918</v>
      </c>
      <c r="J85" s="20">
        <f t="shared" si="16"/>
        <v>0.017026331041028003</v>
      </c>
      <c r="K85" s="6">
        <v>3</v>
      </c>
      <c r="L85" s="20">
        <f t="shared" si="20"/>
        <v>1.0349451434531194</v>
      </c>
      <c r="M85" s="24">
        <v>0.17</v>
      </c>
      <c r="N85" s="20">
        <f t="shared" si="21"/>
        <v>0.030994850915325813</v>
      </c>
      <c r="O85" s="6">
        <v>18</v>
      </c>
      <c r="P85" s="22">
        <f t="shared" si="17"/>
        <v>7.392271943305207</v>
      </c>
      <c r="Q85" s="6"/>
      <c r="R85" s="6"/>
      <c r="S85" s="22"/>
      <c r="AB85" s="22"/>
      <c r="AC85" s="22"/>
      <c r="AD85" s="22"/>
      <c r="AG85" s="22"/>
    </row>
    <row r="86" spans="1:33" ht="15">
      <c r="A86" s="5">
        <v>81</v>
      </c>
      <c r="B86" s="19">
        <f>+PDs!K85</f>
        <v>0.00935288042425188</v>
      </c>
      <c r="C86" s="20">
        <f t="shared" si="11"/>
        <v>-2.35134341529072</v>
      </c>
      <c r="D86" s="21">
        <f t="shared" si="18"/>
        <v>0.19517717955743152</v>
      </c>
      <c r="E86" s="20">
        <f t="shared" si="12"/>
        <v>0.441788614110223</v>
      </c>
      <c r="F86" s="20">
        <f t="shared" si="19"/>
        <v>3.090232306167813</v>
      </c>
      <c r="G86" s="20">
        <f t="shared" si="13"/>
        <v>0.8971191785056033</v>
      </c>
      <c r="H86" s="20">
        <f t="shared" si="14"/>
        <v>-1.0992006314176064</v>
      </c>
      <c r="I86" s="20">
        <f t="shared" si="15"/>
        <v>0.135840281699161</v>
      </c>
      <c r="J86" s="20">
        <f t="shared" si="16"/>
        <v>0.1402173294858899</v>
      </c>
      <c r="K86" s="6">
        <v>3</v>
      </c>
      <c r="L86" s="20">
        <f t="shared" si="20"/>
        <v>1.3551271245124983</v>
      </c>
      <c r="M86" s="24">
        <v>0.2</v>
      </c>
      <c r="N86" s="20">
        <f t="shared" si="21"/>
        <v>0.03428130167534522</v>
      </c>
      <c r="O86" s="6">
        <v>54</v>
      </c>
      <c r="P86" s="22">
        <f t="shared" si="17"/>
        <v>24.528271348709502</v>
      </c>
      <c r="Q86" s="6"/>
      <c r="R86" s="6"/>
      <c r="S86" s="22"/>
      <c r="AB86" s="22"/>
      <c r="AC86" s="22"/>
      <c r="AD86" s="22"/>
      <c r="AG86" s="22"/>
    </row>
    <row r="87" spans="1:33" ht="15">
      <c r="A87" s="5">
        <v>82</v>
      </c>
      <c r="B87" s="19">
        <f>+PDs!K86</f>
        <v>0.025464912379000493</v>
      </c>
      <c r="C87" s="20">
        <f t="shared" si="11"/>
        <v>-1.9520705867741794</v>
      </c>
      <c r="D87" s="21">
        <f t="shared" si="18"/>
        <v>0.15359059522705443</v>
      </c>
      <c r="E87" s="20">
        <f t="shared" si="12"/>
        <v>0.3919063602788993</v>
      </c>
      <c r="F87" s="20">
        <f t="shared" si="19"/>
        <v>3.090232306167813</v>
      </c>
      <c r="G87" s="20">
        <f t="shared" si="13"/>
        <v>0.9200051112754459</v>
      </c>
      <c r="H87" s="20">
        <f t="shared" si="14"/>
        <v>-0.8054182331883082</v>
      </c>
      <c r="I87" s="20">
        <f t="shared" si="15"/>
        <v>0.21028918676203062</v>
      </c>
      <c r="J87" s="20">
        <f t="shared" si="16"/>
        <v>0.10213614263654854</v>
      </c>
      <c r="K87" s="6">
        <v>4</v>
      </c>
      <c r="L87" s="20">
        <f t="shared" si="20"/>
        <v>1.3618445355528714</v>
      </c>
      <c r="M87" s="24">
        <v>0.33</v>
      </c>
      <c r="N87" s="20">
        <f t="shared" si="21"/>
        <v>0.08306163627499787</v>
      </c>
      <c r="O87" s="6">
        <v>9</v>
      </c>
      <c r="P87" s="22">
        <f t="shared" si="17"/>
        <v>9.905100125793496</v>
      </c>
      <c r="Q87" s="6"/>
      <c r="R87" s="6"/>
      <c r="S87" s="22"/>
      <c r="AB87" s="22"/>
      <c r="AC87" s="22"/>
      <c r="AD87" s="22"/>
      <c r="AG87" s="22"/>
    </row>
    <row r="88" spans="1:33" ht="15">
      <c r="A88" s="5">
        <v>83</v>
      </c>
      <c r="B88" s="19">
        <f>+PDs!K87</f>
        <v>0.001748914951953084</v>
      </c>
      <c r="C88" s="20">
        <f t="shared" si="11"/>
        <v>-2.9202212217848333</v>
      </c>
      <c r="D88" s="21">
        <f t="shared" si="18"/>
        <v>0.22995222960889533</v>
      </c>
      <c r="E88" s="20">
        <f t="shared" si="12"/>
        <v>0.47953334566940736</v>
      </c>
      <c r="F88" s="20">
        <f t="shared" si="19"/>
        <v>3.090232306167813</v>
      </c>
      <c r="G88" s="20">
        <f t="shared" si="13"/>
        <v>0.8775236580235912</v>
      </c>
      <c r="H88" s="20">
        <f t="shared" si="14"/>
        <v>-1.6391031420759996</v>
      </c>
      <c r="I88" s="20">
        <f t="shared" si="15"/>
        <v>0.05059589039701502</v>
      </c>
      <c r="J88" s="20">
        <f t="shared" si="16"/>
        <v>0.21744040614418186</v>
      </c>
      <c r="K88" s="6">
        <v>4</v>
      </c>
      <c r="L88" s="20">
        <f t="shared" si="20"/>
        <v>1.9680663187022143</v>
      </c>
      <c r="M88" s="24">
        <v>0.19</v>
      </c>
      <c r="N88" s="20">
        <f t="shared" si="21"/>
        <v>0.018265476557341096</v>
      </c>
      <c r="O88" s="6">
        <v>18</v>
      </c>
      <c r="P88" s="22">
        <f t="shared" si="17"/>
        <v>4.356316158925852</v>
      </c>
      <c r="Q88" s="6"/>
      <c r="R88" s="6"/>
      <c r="S88" s="22"/>
      <c r="AB88" s="22"/>
      <c r="AC88" s="22"/>
      <c r="AD88" s="22"/>
      <c r="AG88" s="22"/>
    </row>
    <row r="89" spans="1:33" ht="15">
      <c r="A89" s="5">
        <v>84</v>
      </c>
      <c r="B89" s="19">
        <f>+PDs!K88</f>
        <v>0.009967088574997621</v>
      </c>
      <c r="C89" s="20">
        <f t="shared" si="11"/>
        <v>-2.327584502455021</v>
      </c>
      <c r="D89" s="21">
        <f t="shared" si="18"/>
        <v>0.1929035484951404</v>
      </c>
      <c r="E89" s="20">
        <f t="shared" si="12"/>
        <v>0.43920786479199164</v>
      </c>
      <c r="F89" s="20">
        <f t="shared" si="19"/>
        <v>3.090232306167813</v>
      </c>
      <c r="G89" s="20">
        <f t="shared" si="13"/>
        <v>0.8983854693308767</v>
      </c>
      <c r="H89" s="20">
        <f t="shared" si="14"/>
        <v>-1.0800822171295044</v>
      </c>
      <c r="I89" s="20">
        <f t="shared" si="15"/>
        <v>0.14005278496995713</v>
      </c>
      <c r="J89" s="20">
        <f t="shared" si="16"/>
        <v>0.1376200830023849</v>
      </c>
      <c r="K89" s="6">
        <v>5</v>
      </c>
      <c r="L89" s="20">
        <f t="shared" si="20"/>
        <v>1.6936759433631263</v>
      </c>
      <c r="M89" s="24">
        <v>0.24</v>
      </c>
      <c r="N89" s="20">
        <f t="shared" si="21"/>
        <v>0.052877523494347746</v>
      </c>
      <c r="O89" s="6">
        <v>27</v>
      </c>
      <c r="P89" s="22">
        <f t="shared" si="17"/>
        <v>18.916934030102905</v>
      </c>
      <c r="Q89" s="6"/>
      <c r="R89" s="6"/>
      <c r="S89" s="22"/>
      <c r="AB89" s="22"/>
      <c r="AC89" s="22"/>
      <c r="AD89" s="22"/>
      <c r="AG89" s="22"/>
    </row>
    <row r="90" spans="1:33" ht="15">
      <c r="A90" s="5">
        <v>85</v>
      </c>
      <c r="B90" s="19">
        <f>+PDs!K89</f>
        <v>0.01885720692147206</v>
      </c>
      <c r="C90" s="20">
        <f t="shared" si="11"/>
        <v>-2.0779451230055104</v>
      </c>
      <c r="D90" s="21">
        <f t="shared" si="18"/>
        <v>0.1667414521220748</v>
      </c>
      <c r="E90" s="20">
        <f t="shared" si="12"/>
        <v>0.4083398732943855</v>
      </c>
      <c r="F90" s="20">
        <f t="shared" si="19"/>
        <v>3.090232306167813</v>
      </c>
      <c r="G90" s="20">
        <f t="shared" si="13"/>
        <v>0.9128299665753339</v>
      </c>
      <c r="H90" s="20">
        <f t="shared" si="14"/>
        <v>-0.8940110256419584</v>
      </c>
      <c r="I90" s="20">
        <f t="shared" si="15"/>
        <v>0.18565799600061134</v>
      </c>
      <c r="J90" s="20">
        <f t="shared" si="16"/>
        <v>0.11292537954836933</v>
      </c>
      <c r="K90" s="6">
        <v>1</v>
      </c>
      <c r="L90" s="20">
        <f t="shared" si="20"/>
        <v>1</v>
      </c>
      <c r="M90" s="24">
        <v>0.2</v>
      </c>
      <c r="N90" s="20">
        <f t="shared" si="21"/>
        <v>0.03336015781582786</v>
      </c>
      <c r="O90" s="6">
        <v>18</v>
      </c>
      <c r="P90" s="22">
        <f t="shared" si="17"/>
        <v>7.956397639074944</v>
      </c>
      <c r="Q90" s="6"/>
      <c r="R90" s="6"/>
      <c r="S90" s="22"/>
      <c r="AB90" s="22"/>
      <c r="AC90" s="22"/>
      <c r="AD90" s="22"/>
      <c r="AG90" s="22"/>
    </row>
    <row r="91" spans="1:33" ht="15">
      <c r="A91" s="5">
        <v>86</v>
      </c>
      <c r="B91" s="19">
        <f>+PDs!K90</f>
        <v>0.0011537152355017499</v>
      </c>
      <c r="C91" s="20">
        <f t="shared" si="11"/>
        <v>-3.0475136487007815</v>
      </c>
      <c r="D91" s="21">
        <f t="shared" si="18"/>
        <v>0.23327358299001238</v>
      </c>
      <c r="E91" s="20">
        <f t="shared" si="12"/>
        <v>0.482984040098648</v>
      </c>
      <c r="F91" s="20">
        <f t="shared" si="19"/>
        <v>3.090232306167813</v>
      </c>
      <c r="G91" s="20">
        <f t="shared" si="13"/>
        <v>0.8756291549565876</v>
      </c>
      <c r="H91" s="20">
        <f t="shared" si="14"/>
        <v>-1.7758439812360778</v>
      </c>
      <c r="I91" s="20">
        <f t="shared" si="15"/>
        <v>0.037879318143057256</v>
      </c>
      <c r="J91" s="20">
        <f t="shared" si="16"/>
        <v>0.23921292694569452</v>
      </c>
      <c r="K91" s="6">
        <v>5</v>
      </c>
      <c r="L91" s="20">
        <f t="shared" si="20"/>
        <v>2.492327892459785</v>
      </c>
      <c r="M91" s="24">
        <v>0.15</v>
      </c>
      <c r="N91" s="20">
        <f t="shared" si="21"/>
        <v>0.013729836674085415</v>
      </c>
      <c r="O91" s="6">
        <v>9</v>
      </c>
      <c r="P91" s="22">
        <f t="shared" si="17"/>
        <v>1.6372830233846858</v>
      </c>
      <c r="Q91" s="6"/>
      <c r="R91" s="6"/>
      <c r="S91" s="22"/>
      <c r="AB91" s="22"/>
      <c r="AC91" s="22"/>
      <c r="AD91" s="22"/>
      <c r="AG91" s="22"/>
    </row>
    <row r="92" spans="1:33" ht="15">
      <c r="A92" s="5">
        <v>87</v>
      </c>
      <c r="B92" s="19">
        <f>+PDs!K91</f>
        <v>0.014875196648095244</v>
      </c>
      <c r="C92" s="20">
        <f t="shared" si="11"/>
        <v>-2.1733977598632013</v>
      </c>
      <c r="D92" s="21">
        <f t="shared" si="18"/>
        <v>0.17703880983124864</v>
      </c>
      <c r="E92" s="20">
        <f t="shared" si="12"/>
        <v>0.4207598006360026</v>
      </c>
      <c r="F92" s="20">
        <f t="shared" si="19"/>
        <v>3.090232306167813</v>
      </c>
      <c r="G92" s="20">
        <f t="shared" si="13"/>
        <v>0.9071720840991258</v>
      </c>
      <c r="H92" s="20">
        <f t="shared" si="14"/>
        <v>-0.962499007746902</v>
      </c>
      <c r="I92" s="20">
        <f t="shared" si="15"/>
        <v>0.16789950069334472</v>
      </c>
      <c r="J92" s="20">
        <f t="shared" si="16"/>
        <v>0.1218271992292604</v>
      </c>
      <c r="K92" s="6">
        <v>5</v>
      </c>
      <c r="L92" s="20">
        <f t="shared" si="20"/>
        <v>1.596272022667577</v>
      </c>
      <c r="M92" s="24">
        <v>0.25</v>
      </c>
      <c r="N92" s="20">
        <f t="shared" si="21"/>
        <v>0.06106710383390217</v>
      </c>
      <c r="O92" s="6">
        <v>63</v>
      </c>
      <c r="P92" s="22">
        <f t="shared" si="17"/>
        <v>50.975764925349836</v>
      </c>
      <c r="Q92" s="6"/>
      <c r="R92" s="6"/>
      <c r="S92" s="22"/>
      <c r="AB92" s="22"/>
      <c r="AC92" s="22"/>
      <c r="AD92" s="22"/>
      <c r="AG92" s="22"/>
    </row>
    <row r="93" spans="1:33" ht="15">
      <c r="A93" s="5">
        <v>88</v>
      </c>
      <c r="B93" s="19">
        <f>+PDs!K92</f>
        <v>0.04676927640395097</v>
      </c>
      <c r="C93" s="20">
        <f t="shared" si="11"/>
        <v>-1.6770200929201755</v>
      </c>
      <c r="D93" s="21">
        <f t="shared" si="18"/>
        <v>0.1315770874224353</v>
      </c>
      <c r="E93" s="20">
        <f t="shared" si="12"/>
        <v>0.3627355612873313</v>
      </c>
      <c r="F93" s="20">
        <f t="shared" si="19"/>
        <v>3.090232306167813</v>
      </c>
      <c r="G93" s="20">
        <f t="shared" si="13"/>
        <v>0.9318921142372462</v>
      </c>
      <c r="H93" s="20">
        <f t="shared" si="14"/>
        <v>-0.5967245932639998</v>
      </c>
      <c r="I93" s="20">
        <f t="shared" si="15"/>
        <v>0.27534563508643994</v>
      </c>
      <c r="J93" s="20">
        <f t="shared" si="16"/>
        <v>0.08195928816871732</v>
      </c>
      <c r="K93" s="6">
        <v>3</v>
      </c>
      <c r="L93" s="20">
        <f t="shared" si="20"/>
        <v>1.186895282854732</v>
      </c>
      <c r="M93" s="24">
        <v>0.26</v>
      </c>
      <c r="N93" s="20">
        <f t="shared" si="21"/>
        <v>0.07053701249201293</v>
      </c>
      <c r="O93" s="6">
        <v>63</v>
      </c>
      <c r="P93" s="22">
        <f t="shared" si="17"/>
        <v>58.8807711777078</v>
      </c>
      <c r="Q93" s="6"/>
      <c r="R93" s="6"/>
      <c r="S93" s="22"/>
      <c r="AB93" s="22"/>
      <c r="AC93" s="22"/>
      <c r="AD93" s="22"/>
      <c r="AG93" s="22"/>
    </row>
    <row r="94" spans="1:33" ht="15">
      <c r="A94" s="5">
        <v>89</v>
      </c>
      <c r="B94" s="19">
        <f>+PDs!K93</f>
        <v>0.015344289114430339</v>
      </c>
      <c r="C94" s="20">
        <f t="shared" si="11"/>
        <v>-2.16108753553155</v>
      </c>
      <c r="D94" s="21">
        <f t="shared" si="18"/>
        <v>0.17571655316427298</v>
      </c>
      <c r="E94" s="20">
        <f t="shared" si="12"/>
        <v>0.41918558320184746</v>
      </c>
      <c r="F94" s="20">
        <f t="shared" si="19"/>
        <v>3.090232306167813</v>
      </c>
      <c r="G94" s="20">
        <f t="shared" si="13"/>
        <v>0.9079005710074903</v>
      </c>
      <c r="H94" s="20">
        <f t="shared" si="14"/>
        <v>-0.9535258944498043</v>
      </c>
      <c r="I94" s="20">
        <f t="shared" si="15"/>
        <v>0.17016184133035642</v>
      </c>
      <c r="J94" s="20">
        <f t="shared" si="16"/>
        <v>0.12064279213783562</v>
      </c>
      <c r="K94" s="6">
        <v>1</v>
      </c>
      <c r="L94" s="20">
        <f t="shared" si="20"/>
        <v>1</v>
      </c>
      <c r="M94" s="24">
        <v>0.3</v>
      </c>
      <c r="N94" s="20">
        <f t="shared" si="21"/>
        <v>0.04644526566477782</v>
      </c>
      <c r="O94" s="6">
        <v>90</v>
      </c>
      <c r="P94" s="22">
        <f t="shared" si="17"/>
        <v>55.38597930524756</v>
      </c>
      <c r="Q94" s="6"/>
      <c r="R94" s="6"/>
      <c r="S94" s="22"/>
      <c r="AB94" s="22"/>
      <c r="AC94" s="22"/>
      <c r="AD94" s="22"/>
      <c r="AG94" s="22"/>
    </row>
    <row r="95" spans="1:33" ht="15">
      <c r="A95" s="5">
        <v>90</v>
      </c>
      <c r="B95" s="19">
        <f>+PDs!K94</f>
        <v>0.00040044705873589897</v>
      </c>
      <c r="C95" s="20">
        <f t="shared" si="11"/>
        <v>-3.3524855857668387</v>
      </c>
      <c r="D95" s="21">
        <f t="shared" si="18"/>
        <v>0.2376212115879171</v>
      </c>
      <c r="E95" s="20">
        <f t="shared" si="12"/>
        <v>0.4874640618424266</v>
      </c>
      <c r="F95" s="20">
        <f t="shared" si="19"/>
        <v>3.090232306167813</v>
      </c>
      <c r="G95" s="20">
        <f t="shared" si="13"/>
        <v>0.8731430515168078</v>
      </c>
      <c r="H95" s="20">
        <f t="shared" si="14"/>
        <v>-2.114325242076384</v>
      </c>
      <c r="I95" s="20">
        <f t="shared" si="15"/>
        <v>0.017243748932893738</v>
      </c>
      <c r="J95" s="20">
        <f t="shared" si="16"/>
        <v>0.2992746982722466</v>
      </c>
      <c r="K95" s="6">
        <v>5</v>
      </c>
      <c r="L95" s="20">
        <f t="shared" si="20"/>
        <v>3.17224634917045</v>
      </c>
      <c r="M95" s="24">
        <v>0.28</v>
      </c>
      <c r="N95" s="20">
        <f t="shared" si="21"/>
        <v>0.01496070880591644</v>
      </c>
      <c r="O95" s="6">
        <v>54</v>
      </c>
      <c r="P95" s="22">
        <f t="shared" si="17"/>
        <v>10.704387150633213</v>
      </c>
      <c r="Q95" s="6"/>
      <c r="R95" s="6"/>
      <c r="S95" s="22"/>
      <c r="AB95" s="22"/>
      <c r="AC95" s="22"/>
      <c r="AD95" s="22"/>
      <c r="AG95" s="22"/>
    </row>
    <row r="96" spans="1:33" ht="15">
      <c r="A96" s="5">
        <v>91</v>
      </c>
      <c r="B96" s="19">
        <f>+PDs!K95</f>
        <v>0.01758357385020919</v>
      </c>
      <c r="C96" s="20">
        <f t="shared" si="11"/>
        <v>-2.106428501515877</v>
      </c>
      <c r="D96" s="21">
        <f t="shared" si="18"/>
        <v>0.1698148459112233</v>
      </c>
      <c r="E96" s="20">
        <f t="shared" si="12"/>
        <v>0.4120859690783263</v>
      </c>
      <c r="F96" s="20">
        <f t="shared" si="19"/>
        <v>3.090232306167813</v>
      </c>
      <c r="G96" s="20">
        <f t="shared" si="13"/>
        <v>0.9111449687556732</v>
      </c>
      <c r="H96" s="20">
        <f t="shared" si="14"/>
        <v>-0.9142201905467922</v>
      </c>
      <c r="I96" s="20">
        <f t="shared" si="15"/>
        <v>0.18030057848032666</v>
      </c>
      <c r="J96" s="20">
        <f t="shared" si="16"/>
        <v>0.11551466391784325</v>
      </c>
      <c r="K96" s="6">
        <v>3</v>
      </c>
      <c r="L96" s="20">
        <f t="shared" si="20"/>
        <v>1.2794502262938323</v>
      </c>
      <c r="M96" s="24">
        <v>0.29</v>
      </c>
      <c r="N96" s="20">
        <f t="shared" si="21"/>
        <v>0.060374609434798915</v>
      </c>
      <c r="O96" s="6">
        <v>63</v>
      </c>
      <c r="P96" s="22">
        <f t="shared" si="17"/>
        <v>50.397705225698395</v>
      </c>
      <c r="Q96" s="6"/>
      <c r="R96" s="6"/>
      <c r="S96" s="22"/>
      <c r="AB96" s="22"/>
      <c r="AC96" s="22"/>
      <c r="AD96" s="22"/>
      <c r="AG96" s="22"/>
    </row>
    <row r="97" spans="1:33" ht="15">
      <c r="A97" s="5">
        <v>92</v>
      </c>
      <c r="B97" s="19">
        <f>+PDs!K96</f>
        <v>0.3187174456041681</v>
      </c>
      <c r="C97" s="20">
        <f t="shared" si="11"/>
        <v>-0.4712882698070778</v>
      </c>
      <c r="D97" s="21">
        <f t="shared" si="18"/>
        <v>0.1200000143985862</v>
      </c>
      <c r="E97" s="20">
        <f t="shared" si="12"/>
        <v>0.34641018229634385</v>
      </c>
      <c r="F97" s="20">
        <f t="shared" si="19"/>
        <v>3.090232306167813</v>
      </c>
      <c r="G97" s="20">
        <f t="shared" si="13"/>
        <v>0.9380831442902137</v>
      </c>
      <c r="H97" s="20">
        <f t="shared" si="14"/>
        <v>0.6387489961392929</v>
      </c>
      <c r="I97" s="20">
        <f t="shared" si="15"/>
        <v>0.7385068834301869</v>
      </c>
      <c r="J97" s="20">
        <f t="shared" si="16"/>
        <v>0.032818296501045</v>
      </c>
      <c r="K97" s="6">
        <v>1</v>
      </c>
      <c r="L97" s="20">
        <f t="shared" si="20"/>
        <v>1</v>
      </c>
      <c r="M97" s="24">
        <v>0.32</v>
      </c>
      <c r="N97" s="20">
        <f t="shared" si="21"/>
        <v>0.134332620104326</v>
      </c>
      <c r="O97" s="6">
        <v>72</v>
      </c>
      <c r="P97" s="22">
        <f t="shared" si="17"/>
        <v>128.15331957952702</v>
      </c>
      <c r="Q97" s="6"/>
      <c r="R97" s="6"/>
      <c r="S97" s="22"/>
      <c r="AB97" s="22"/>
      <c r="AC97" s="22"/>
      <c r="AD97" s="22"/>
      <c r="AG97" s="22"/>
    </row>
    <row r="98" spans="1:33" ht="15">
      <c r="A98" s="5">
        <v>93</v>
      </c>
      <c r="B98" s="19">
        <f>+PDs!K97</f>
        <v>0.28867483892713264</v>
      </c>
      <c r="C98" s="20">
        <f t="shared" si="11"/>
        <v>-0.5572601800543975</v>
      </c>
      <c r="D98" s="21">
        <f t="shared" si="18"/>
        <v>0.1200000646676033</v>
      </c>
      <c r="E98" s="20">
        <f t="shared" si="12"/>
        <v>0.3464102548534083</v>
      </c>
      <c r="F98" s="20">
        <f t="shared" si="19"/>
        <v>3.090232306167813</v>
      </c>
      <c r="G98" s="20">
        <f t="shared" si="13"/>
        <v>0.9380831174967369</v>
      </c>
      <c r="H98" s="20">
        <f t="shared" si="14"/>
        <v>0.5471028857772996</v>
      </c>
      <c r="I98" s="20">
        <f t="shared" si="15"/>
        <v>0.7078459750969249</v>
      </c>
      <c r="J98" s="20">
        <f t="shared" si="16"/>
        <v>0.03481271183485432</v>
      </c>
      <c r="K98" s="6">
        <v>5</v>
      </c>
      <c r="L98" s="20">
        <f t="shared" si="20"/>
        <v>1.1469230310523084</v>
      </c>
      <c r="M98" s="24">
        <v>0.34</v>
      </c>
      <c r="N98" s="20">
        <f t="shared" si="21"/>
        <v>0.16345739020866937</v>
      </c>
      <c r="O98" s="6">
        <v>90</v>
      </c>
      <c r="P98" s="22">
        <f t="shared" si="17"/>
        <v>194.92293782383823</v>
      </c>
      <c r="Q98" s="6"/>
      <c r="R98" s="6"/>
      <c r="S98" s="22"/>
      <c r="AB98" s="22"/>
      <c r="AC98" s="22"/>
      <c r="AD98" s="22"/>
      <c r="AG98" s="22"/>
    </row>
    <row r="99" spans="1:33" ht="15">
      <c r="A99" s="5">
        <v>94</v>
      </c>
      <c r="B99" s="19">
        <f>+PDs!K98</f>
        <v>0.0010110104611498623</v>
      </c>
      <c r="C99" s="20">
        <f t="shared" si="11"/>
        <v>-3.086978689227305</v>
      </c>
      <c r="D99" s="21">
        <f t="shared" si="18"/>
        <v>0.23408470738684126</v>
      </c>
      <c r="E99" s="20">
        <f t="shared" si="12"/>
        <v>0.48382301246100445</v>
      </c>
      <c r="F99" s="20">
        <f t="shared" si="19"/>
        <v>3.090232306167813</v>
      </c>
      <c r="G99" s="20">
        <f t="shared" si="13"/>
        <v>0.8751658657724024</v>
      </c>
      <c r="H99" s="20">
        <f t="shared" si="14"/>
        <v>-1.8189159882829082</v>
      </c>
      <c r="I99" s="20">
        <f t="shared" si="15"/>
        <v>0.03446212410597323</v>
      </c>
      <c r="J99" s="20">
        <f t="shared" si="16"/>
        <v>0.24634046853827826</v>
      </c>
      <c r="K99" s="6">
        <v>5</v>
      </c>
      <c r="L99" s="20">
        <f t="shared" si="20"/>
        <v>2.562852658309495</v>
      </c>
      <c r="M99" s="24">
        <v>0.19</v>
      </c>
      <c r="N99" s="20">
        <f t="shared" si="21"/>
        <v>0.01628875235032923</v>
      </c>
      <c r="O99" s="6">
        <v>45</v>
      </c>
      <c r="P99" s="22">
        <f t="shared" si="17"/>
        <v>9.712168588883804</v>
      </c>
      <c r="Q99" s="6"/>
      <c r="R99" s="6"/>
      <c r="S99" s="22"/>
      <c r="AB99" s="22"/>
      <c r="AC99" s="22"/>
      <c r="AD99" s="22"/>
      <c r="AG99" s="22"/>
    </row>
    <row r="100" spans="1:33" ht="15">
      <c r="A100" s="5">
        <v>95</v>
      </c>
      <c r="B100" s="19">
        <f>+PDs!K99</f>
        <v>0.06889023129107778</v>
      </c>
      <c r="C100" s="20">
        <f t="shared" si="11"/>
        <v>-1.4841072785349358</v>
      </c>
      <c r="D100" s="21">
        <f t="shared" si="18"/>
        <v>0.12383044191187866</v>
      </c>
      <c r="E100" s="20">
        <f t="shared" si="12"/>
        <v>0.35189549856722896</v>
      </c>
      <c r="F100" s="20">
        <f t="shared" si="19"/>
        <v>3.090232306167813</v>
      </c>
      <c r="G100" s="20">
        <f t="shared" si="13"/>
        <v>0.9360392930257369</v>
      </c>
      <c r="H100" s="20">
        <f t="shared" si="14"/>
        <v>-0.4237732789883521</v>
      </c>
      <c r="I100" s="20">
        <f t="shared" si="15"/>
        <v>0.33586558367035135</v>
      </c>
      <c r="J100" s="20">
        <f t="shared" si="16"/>
        <v>0.07026194377091856</v>
      </c>
      <c r="K100" s="6">
        <v>4</v>
      </c>
      <c r="L100" s="20">
        <f t="shared" si="20"/>
        <v>1.235618334575799</v>
      </c>
      <c r="M100" s="24">
        <v>0.15</v>
      </c>
      <c r="N100" s="20">
        <f t="shared" si="21"/>
        <v>0.049481946041949755</v>
      </c>
      <c r="O100" s="6">
        <v>90</v>
      </c>
      <c r="P100" s="22">
        <f t="shared" si="17"/>
        <v>59.00722065502509</v>
      </c>
      <c r="Q100" s="6"/>
      <c r="R100" s="6"/>
      <c r="S100" s="22"/>
      <c r="AB100" s="22"/>
      <c r="AC100" s="22"/>
      <c r="AD100" s="22"/>
      <c r="AG100" s="22"/>
    </row>
    <row r="101" spans="1:33" ht="15">
      <c r="A101" s="5">
        <v>96</v>
      </c>
      <c r="B101" s="19">
        <f>+PDs!K100</f>
        <v>0.11405993286809679</v>
      </c>
      <c r="C101" s="20">
        <f t="shared" si="11"/>
        <v>-1.2052161593534088</v>
      </c>
      <c r="D101" s="21">
        <f t="shared" si="18"/>
        <v>0.12040031445603906</v>
      </c>
      <c r="E101" s="20">
        <f t="shared" si="12"/>
        <v>0.3469874845812728</v>
      </c>
      <c r="F101" s="20">
        <f t="shared" si="19"/>
        <v>3.090232306167813</v>
      </c>
      <c r="G101" s="20">
        <f t="shared" si="13"/>
        <v>0.9378697593717162</v>
      </c>
      <c r="H101" s="20">
        <f t="shared" si="14"/>
        <v>-0.14175126485954026</v>
      </c>
      <c r="I101" s="20">
        <f t="shared" si="15"/>
        <v>0.44363824012099506</v>
      </c>
      <c r="J101" s="20">
        <f t="shared" si="16"/>
        <v>0.056382071019472874</v>
      </c>
      <c r="K101" s="6">
        <v>3</v>
      </c>
      <c r="L101" s="20">
        <f t="shared" si="20"/>
        <v>1.1231820288908125</v>
      </c>
      <c r="M101" s="24">
        <v>0.21</v>
      </c>
      <c r="N101" s="20">
        <f t="shared" si="21"/>
        <v>0.07773705068192907</v>
      </c>
      <c r="O101" s="6">
        <v>81</v>
      </c>
      <c r="P101" s="22">
        <f t="shared" si="17"/>
        <v>83.43128964438037</v>
      </c>
      <c r="Q101" s="6"/>
      <c r="R101" s="6"/>
      <c r="S101" s="22"/>
      <c r="AB101" s="22"/>
      <c r="AC101" s="22"/>
      <c r="AD101" s="22"/>
      <c r="AG101" s="22"/>
    </row>
    <row r="102" spans="1:33" ht="15">
      <c r="A102" s="5">
        <v>97</v>
      </c>
      <c r="B102" s="19">
        <f>+PDs!K101</f>
        <v>0.09837395212811004</v>
      </c>
      <c r="C102" s="20">
        <f t="shared" si="11"/>
        <v>-1.2908724664882756</v>
      </c>
      <c r="D102" s="21">
        <f t="shared" si="18"/>
        <v>0.12087703720574834</v>
      </c>
      <c r="E102" s="20">
        <f t="shared" si="12"/>
        <v>0.3476737511025938</v>
      </c>
      <c r="F102" s="20">
        <f t="shared" si="19"/>
        <v>3.090232306167813</v>
      </c>
      <c r="G102" s="20">
        <f t="shared" si="13"/>
        <v>0.9376155730331337</v>
      </c>
      <c r="H102" s="20">
        <f t="shared" si="14"/>
        <v>-0.230883333266525</v>
      </c>
      <c r="I102" s="20">
        <f t="shared" si="15"/>
        <v>0.4087027195392731</v>
      </c>
      <c r="J102" s="20">
        <f t="shared" si="16"/>
        <v>0.06029661069310543</v>
      </c>
      <c r="K102" s="6">
        <v>4</v>
      </c>
      <c r="L102" s="20">
        <f t="shared" si="20"/>
        <v>1.1988772700732915</v>
      </c>
      <c r="M102" s="24">
        <v>0.17</v>
      </c>
      <c r="N102" s="20">
        <f t="shared" si="21"/>
        <v>0.0632478379348478</v>
      </c>
      <c r="O102" s="6">
        <v>27</v>
      </c>
      <c r="P102" s="22">
        <f t="shared" si="17"/>
        <v>22.626914021191805</v>
      </c>
      <c r="Q102" s="6"/>
      <c r="R102" s="6"/>
      <c r="S102" s="22"/>
      <c r="AB102" s="22"/>
      <c r="AC102" s="22"/>
      <c r="AD102" s="22"/>
      <c r="AG102" s="22"/>
    </row>
    <row r="103" spans="1:33" ht="15">
      <c r="A103" s="5">
        <v>98</v>
      </c>
      <c r="B103" s="19">
        <f>+PDs!K102</f>
        <v>0.27091588946388234</v>
      </c>
      <c r="C103" s="20">
        <f t="shared" si="11"/>
        <v>-0.6100453317066481</v>
      </c>
      <c r="D103" s="21">
        <f t="shared" si="18"/>
        <v>0.12000015715111016</v>
      </c>
      <c r="E103" s="20">
        <f t="shared" si="12"/>
        <v>0.3464103883417906</v>
      </c>
      <c r="F103" s="20">
        <f t="shared" si="19"/>
        <v>3.090232306167813</v>
      </c>
      <c r="G103" s="20">
        <f t="shared" si="13"/>
        <v>0.938083068202859</v>
      </c>
      <c r="H103" s="20">
        <f t="shared" si="14"/>
        <v>0.4908341885131659</v>
      </c>
      <c r="I103" s="20">
        <f t="shared" si="15"/>
        <v>0.6882281364510349</v>
      </c>
      <c r="J103" s="20">
        <f t="shared" si="16"/>
        <v>0.03612271614822914</v>
      </c>
      <c r="K103" s="6">
        <v>3</v>
      </c>
      <c r="L103" s="20">
        <f t="shared" si="20"/>
        <v>1.0763842417191882</v>
      </c>
      <c r="M103" s="24">
        <v>0.18</v>
      </c>
      <c r="N103" s="20">
        <f t="shared" si="21"/>
        <v>0.08085389877601142</v>
      </c>
      <c r="O103" s="6">
        <v>36</v>
      </c>
      <c r="P103" s="22">
        <f t="shared" si="17"/>
        <v>38.567309716157446</v>
      </c>
      <c r="Q103" s="6"/>
      <c r="R103" s="6"/>
      <c r="S103" s="22"/>
      <c r="AB103" s="22"/>
      <c r="AC103" s="22"/>
      <c r="AD103" s="22"/>
      <c r="AG103" s="22"/>
    </row>
    <row r="104" spans="1:33" ht="15">
      <c r="A104" s="5">
        <v>99</v>
      </c>
      <c r="B104" s="19">
        <f>+PDs!K103</f>
        <v>0.08224408499914695</v>
      </c>
      <c r="C104" s="20">
        <f t="shared" si="11"/>
        <v>-1.3901340674953757</v>
      </c>
      <c r="D104" s="21">
        <f t="shared" si="18"/>
        <v>0.12196459770253144</v>
      </c>
      <c r="E104" s="20">
        <f t="shared" si="12"/>
        <v>0.34923430201303457</v>
      </c>
      <c r="F104" s="20">
        <f t="shared" si="19"/>
        <v>3.090232306167813</v>
      </c>
      <c r="G104" s="20">
        <f t="shared" si="13"/>
        <v>0.9370354327865454</v>
      </c>
      <c r="H104" s="20">
        <f t="shared" si="14"/>
        <v>-0.3318112998866245</v>
      </c>
      <c r="I104" s="20">
        <f t="shared" si="15"/>
        <v>0.3700158755861006</v>
      </c>
      <c r="J104" s="20">
        <f t="shared" si="16"/>
        <v>0.06521073947129165</v>
      </c>
      <c r="K104" s="6">
        <v>3</v>
      </c>
      <c r="L104" s="20">
        <f t="shared" si="20"/>
        <v>1.1445619682124193</v>
      </c>
      <c r="M104" s="24">
        <v>0.15</v>
      </c>
      <c r="N104" s="20">
        <f t="shared" si="21"/>
        <v>0.049405897054532376</v>
      </c>
      <c r="O104" s="6">
        <v>18</v>
      </c>
      <c r="P104" s="22">
        <f t="shared" si="17"/>
        <v>11.783306447505971</v>
      </c>
      <c r="Q104" s="6"/>
      <c r="R104" s="6"/>
      <c r="S104" s="22"/>
      <c r="AB104" s="22"/>
      <c r="AC104" s="22"/>
      <c r="AD104" s="22"/>
      <c r="AG104" s="22"/>
    </row>
    <row r="105" spans="1:33" ht="15">
      <c r="A105" s="5">
        <v>100</v>
      </c>
      <c r="B105" s="19">
        <f>+PDs!K104</f>
        <v>0.018012568025653063</v>
      </c>
      <c r="C105" s="20">
        <f t="shared" si="11"/>
        <v>-2.096643606614632</v>
      </c>
      <c r="D105" s="21">
        <f t="shared" si="18"/>
        <v>0.16875771013234714</v>
      </c>
      <c r="E105" s="20">
        <f t="shared" si="12"/>
        <v>0.4108013024959234</v>
      </c>
      <c r="F105" s="20">
        <f t="shared" si="19"/>
        <v>3.090232306167813</v>
      </c>
      <c r="G105" s="20">
        <f t="shared" si="13"/>
        <v>0.9117248981286257</v>
      </c>
      <c r="H105" s="20">
        <f t="shared" si="14"/>
        <v>-0.9072606790971023</v>
      </c>
      <c r="I105" s="20">
        <f t="shared" si="15"/>
        <v>0.18213448120173023</v>
      </c>
      <c r="J105" s="20">
        <f t="shared" si="16"/>
        <v>0.11461883389741465</v>
      </c>
      <c r="K105" s="6">
        <v>2</v>
      </c>
      <c r="L105" s="20">
        <f t="shared" si="20"/>
        <v>1.1384165490665898</v>
      </c>
      <c r="M105" s="24">
        <v>0.29</v>
      </c>
      <c r="N105" s="20">
        <f t="shared" si="21"/>
        <v>0.0541833395869937</v>
      </c>
      <c r="O105" s="6">
        <v>27</v>
      </c>
      <c r="P105" s="22">
        <f t="shared" si="17"/>
        <v>19.384089737247</v>
      </c>
      <c r="Q105" s="6"/>
      <c r="R105" s="6"/>
      <c r="S105" s="22"/>
      <c r="AB105" s="22"/>
      <c r="AC105" s="22"/>
      <c r="AD105" s="22"/>
      <c r="AG105" s="22"/>
    </row>
    <row r="106" spans="1:33" ht="15">
      <c r="A106" s="5">
        <v>101</v>
      </c>
      <c r="B106" s="19">
        <f>+PDs!K105</f>
        <v>0.058354326600155125</v>
      </c>
      <c r="C106" s="20">
        <f t="shared" si="11"/>
        <v>-1.5687394890655975</v>
      </c>
      <c r="D106" s="21">
        <f t="shared" si="18"/>
        <v>0.1264868393744195</v>
      </c>
      <c r="E106" s="20">
        <f t="shared" si="12"/>
        <v>0.3556498831356753</v>
      </c>
      <c r="F106" s="20">
        <f t="shared" si="19"/>
        <v>3.090232306167813</v>
      </c>
      <c r="G106" s="20">
        <f t="shared" si="13"/>
        <v>0.9346192597125208</v>
      </c>
      <c r="H106" s="20">
        <f t="shared" si="14"/>
        <v>-0.5025562287892513</v>
      </c>
      <c r="I106" s="20">
        <f t="shared" si="15"/>
        <v>0.3076381550618405</v>
      </c>
      <c r="J106" s="20">
        <f t="shared" si="16"/>
        <v>0.07516487285389085</v>
      </c>
      <c r="K106" s="6">
        <v>4</v>
      </c>
      <c r="L106" s="20">
        <f t="shared" si="20"/>
        <v>1.2541492642630339</v>
      </c>
      <c r="M106" s="24">
        <v>0.18</v>
      </c>
      <c r="N106" s="20">
        <f t="shared" si="21"/>
        <v>0.056275043410421104</v>
      </c>
      <c r="O106" s="6">
        <v>72</v>
      </c>
      <c r="P106" s="22">
        <f t="shared" si="17"/>
        <v>53.68639141354173</v>
      </c>
      <c r="Q106" s="6"/>
      <c r="R106" s="6"/>
      <c r="S106" s="22"/>
      <c r="AB106" s="22"/>
      <c r="AC106" s="22"/>
      <c r="AD106" s="22"/>
      <c r="AG106" s="22"/>
    </row>
    <row r="107" spans="1:33" ht="15">
      <c r="A107" s="5">
        <v>102</v>
      </c>
      <c r="B107" s="19">
        <f>+PDs!K106</f>
        <v>0.006398961659732267</v>
      </c>
      <c r="C107" s="20">
        <f t="shared" si="11"/>
        <v>-2.4893435445236904</v>
      </c>
      <c r="D107" s="21">
        <f t="shared" si="18"/>
        <v>0.20714240850499305</v>
      </c>
      <c r="E107" s="20">
        <f t="shared" si="12"/>
        <v>0.4551290020477634</v>
      </c>
      <c r="F107" s="20">
        <f t="shared" si="19"/>
        <v>3.090232306167813</v>
      </c>
      <c r="G107" s="20">
        <f t="shared" si="13"/>
        <v>0.8904255114803298</v>
      </c>
      <c r="H107" s="20">
        <f t="shared" si="14"/>
        <v>-1.21614799324592</v>
      </c>
      <c r="I107" s="20">
        <f t="shared" si="15"/>
        <v>0.11196427543578766</v>
      </c>
      <c r="J107" s="20">
        <f t="shared" si="16"/>
        <v>0.15622075900726495</v>
      </c>
      <c r="K107" s="6">
        <v>2</v>
      </c>
      <c r="L107" s="20">
        <f t="shared" si="20"/>
        <v>1.2040317516680004</v>
      </c>
      <c r="M107" s="24">
        <v>0.15</v>
      </c>
      <c r="N107" s="20">
        <f t="shared" si="21"/>
        <v>0.01906559844917491</v>
      </c>
      <c r="O107" s="6">
        <v>36</v>
      </c>
      <c r="P107" s="22">
        <f t="shared" si="17"/>
        <v>9.094290460256431</v>
      </c>
      <c r="Q107" s="6"/>
      <c r="R107" s="6"/>
      <c r="S107" s="22"/>
      <c r="AB107" s="22"/>
      <c r="AC107" s="22"/>
      <c r="AD107" s="22"/>
      <c r="AG107" s="22"/>
    </row>
    <row r="108" spans="1:33" ht="15">
      <c r="A108" s="5">
        <v>103</v>
      </c>
      <c r="B108" s="19">
        <f>+PDs!K107</f>
        <v>0.02269652233309384</v>
      </c>
      <c r="C108" s="20">
        <f t="shared" si="11"/>
        <v>-2.0009939241492884</v>
      </c>
      <c r="D108" s="21">
        <f t="shared" si="18"/>
        <v>0.15857736193770633</v>
      </c>
      <c r="E108" s="20">
        <f t="shared" si="12"/>
        <v>0.3982177318223114</v>
      </c>
      <c r="F108" s="20">
        <f t="shared" si="19"/>
        <v>3.090232306167813</v>
      </c>
      <c r="G108" s="20">
        <f t="shared" si="13"/>
        <v>0.9172909233510891</v>
      </c>
      <c r="H108" s="20">
        <f t="shared" si="14"/>
        <v>-0.8398738118639822</v>
      </c>
      <c r="I108" s="20">
        <f t="shared" si="15"/>
        <v>0.2004895711982525</v>
      </c>
      <c r="J108" s="20">
        <f t="shared" si="16"/>
        <v>0.10620564560570338</v>
      </c>
      <c r="K108" s="6">
        <v>5</v>
      </c>
      <c r="L108" s="20">
        <f t="shared" si="20"/>
        <v>1.5053251596559043</v>
      </c>
      <c r="M108" s="24">
        <v>0.28</v>
      </c>
      <c r="N108" s="20">
        <f t="shared" si="21"/>
        <v>0.0749381779072234</v>
      </c>
      <c r="O108" s="6">
        <v>36</v>
      </c>
      <c r="P108" s="22">
        <f t="shared" si="17"/>
        <v>35.745510861745565</v>
      </c>
      <c r="Q108" s="6"/>
      <c r="R108" s="6"/>
      <c r="S108" s="22"/>
      <c r="AB108" s="22"/>
      <c r="AC108" s="22"/>
      <c r="AD108" s="22"/>
      <c r="AG108" s="22"/>
    </row>
    <row r="109" spans="1:33" ht="15">
      <c r="A109" s="5">
        <v>104</v>
      </c>
      <c r="B109" s="19">
        <f>+PDs!K108</f>
        <v>0.33976080046101476</v>
      </c>
      <c r="C109" s="20">
        <f t="shared" si="11"/>
        <v>-0.4131160361560827</v>
      </c>
      <c r="D109" s="21">
        <f t="shared" si="18"/>
        <v>0.12000000502769825</v>
      </c>
      <c r="E109" s="20">
        <f t="shared" si="12"/>
        <v>0.34641016877063274</v>
      </c>
      <c r="F109" s="20">
        <f t="shared" si="19"/>
        <v>3.090232306167813</v>
      </c>
      <c r="G109" s="20">
        <f t="shared" si="13"/>
        <v>0.9380831492849138</v>
      </c>
      <c r="H109" s="20">
        <f t="shared" si="14"/>
        <v>0.7007607577911142</v>
      </c>
      <c r="I109" s="20">
        <f t="shared" si="15"/>
        <v>0.758273834126662</v>
      </c>
      <c r="J109" s="20">
        <f t="shared" si="16"/>
        <v>0.03156156411522106</v>
      </c>
      <c r="K109" s="6">
        <v>3</v>
      </c>
      <c r="L109" s="20">
        <f t="shared" si="20"/>
        <v>1.0662600336824608</v>
      </c>
      <c r="M109" s="24">
        <v>0.34</v>
      </c>
      <c r="N109" s="20">
        <f t="shared" si="21"/>
        <v>0.15172286526677986</v>
      </c>
      <c r="O109" s="6">
        <v>18</v>
      </c>
      <c r="P109" s="22">
        <f t="shared" si="17"/>
        <v>36.185903366127</v>
      </c>
      <c r="Q109" s="6"/>
      <c r="R109" s="6"/>
      <c r="S109" s="22"/>
      <c r="AB109" s="22"/>
      <c r="AC109" s="22"/>
      <c r="AD109" s="22"/>
      <c r="AG109" s="22"/>
    </row>
    <row r="110" spans="1:33" ht="15">
      <c r="A110" s="5">
        <v>105</v>
      </c>
      <c r="B110" s="19">
        <f>+PDs!K109</f>
        <v>0.0018108329335073782</v>
      </c>
      <c r="C110" s="20">
        <f t="shared" si="11"/>
        <v>-2.9093625615037397</v>
      </c>
      <c r="D110" s="21">
        <f t="shared" si="18"/>
        <v>0.2296123549828903</v>
      </c>
      <c r="E110" s="20">
        <f t="shared" si="12"/>
        <v>0.47917883403056344</v>
      </c>
      <c r="F110" s="20">
        <f t="shared" si="19"/>
        <v>3.090232306167813</v>
      </c>
      <c r="G110" s="20">
        <f t="shared" si="13"/>
        <v>0.8777172921944227</v>
      </c>
      <c r="H110" s="20">
        <f t="shared" si="14"/>
        <v>-1.6276182101630758</v>
      </c>
      <c r="I110" s="20">
        <f t="shared" si="15"/>
        <v>0.05180293270284965</v>
      </c>
      <c r="J110" s="20">
        <f t="shared" si="16"/>
        <v>0.2156666044248813</v>
      </c>
      <c r="K110" s="6">
        <v>2</v>
      </c>
      <c r="L110" s="20">
        <f t="shared" si="20"/>
        <v>1.31879759742954</v>
      </c>
      <c r="M110" s="24">
        <v>0.21</v>
      </c>
      <c r="N110" s="20">
        <f t="shared" si="21"/>
        <v>0.013845186823915953</v>
      </c>
      <c r="O110" s="6">
        <v>36</v>
      </c>
      <c r="P110" s="22">
        <f t="shared" si="17"/>
        <v>6.60415411500791</v>
      </c>
      <c r="Q110" s="6"/>
      <c r="R110" s="6"/>
      <c r="S110" s="22"/>
      <c r="AB110" s="22"/>
      <c r="AC110" s="22"/>
      <c r="AD110" s="22"/>
      <c r="AG110" s="22"/>
    </row>
    <row r="111" spans="1:33" ht="15">
      <c r="A111" s="5">
        <v>106</v>
      </c>
      <c r="B111" s="19">
        <f>+PDs!K110</f>
        <v>0.020448964912900613</v>
      </c>
      <c r="C111" s="20">
        <f t="shared" si="11"/>
        <v>-2.044563309814829</v>
      </c>
      <c r="D111" s="21">
        <f t="shared" si="18"/>
        <v>0.16316558339832138</v>
      </c>
      <c r="E111" s="20">
        <f t="shared" si="12"/>
        <v>0.4039375983964867</v>
      </c>
      <c r="F111" s="20">
        <f t="shared" si="19"/>
        <v>3.090232306167813</v>
      </c>
      <c r="G111" s="20">
        <f t="shared" si="13"/>
        <v>0.9147865415503655</v>
      </c>
      <c r="H111" s="20">
        <f t="shared" si="14"/>
        <v>-0.8704788028741717</v>
      </c>
      <c r="I111" s="20">
        <f t="shared" si="15"/>
        <v>0.1920193991352771</v>
      </c>
      <c r="J111" s="20">
        <f t="shared" si="16"/>
        <v>0.10996154751577886</v>
      </c>
      <c r="K111" s="6">
        <v>1</v>
      </c>
      <c r="L111" s="20">
        <f t="shared" si="20"/>
        <v>1</v>
      </c>
      <c r="M111" s="24">
        <v>0.31</v>
      </c>
      <c r="N111" s="20">
        <f t="shared" si="21"/>
        <v>0.053186834608936716</v>
      </c>
      <c r="O111" s="6">
        <v>72</v>
      </c>
      <c r="P111" s="22">
        <f t="shared" si="17"/>
        <v>50.74024021692563</v>
      </c>
      <c r="Q111" s="6"/>
      <c r="R111" s="6"/>
      <c r="S111" s="22"/>
      <c r="AB111" s="22"/>
      <c r="AC111" s="22"/>
      <c r="AD111" s="22"/>
      <c r="AG111" s="22"/>
    </row>
    <row r="112" spans="1:33" ht="15">
      <c r="A112" s="5">
        <v>107</v>
      </c>
      <c r="B112" s="19">
        <f>+PDs!K111</f>
        <v>0.07343277814309514</v>
      </c>
      <c r="C112" s="20">
        <f t="shared" si="11"/>
        <v>-1.4506923152622104</v>
      </c>
      <c r="D112" s="21">
        <f t="shared" si="18"/>
        <v>0.12305217006890816</v>
      </c>
      <c r="E112" s="20">
        <f t="shared" si="12"/>
        <v>0.35078792748455323</v>
      </c>
      <c r="F112" s="20">
        <f t="shared" si="19"/>
        <v>3.090232306167813</v>
      </c>
      <c r="G112" s="20">
        <f t="shared" si="13"/>
        <v>0.9364549268016544</v>
      </c>
      <c r="H112" s="20">
        <f t="shared" si="14"/>
        <v>-0.39155769129020296</v>
      </c>
      <c r="I112" s="20">
        <f t="shared" si="15"/>
        <v>0.3476925270041775</v>
      </c>
      <c r="J112" s="20">
        <f t="shared" si="16"/>
        <v>0.06841973510230145</v>
      </c>
      <c r="K112" s="6">
        <v>2</v>
      </c>
      <c r="L112" s="20">
        <f t="shared" si="20"/>
        <v>1.0762446981810556</v>
      </c>
      <c r="M112" s="24">
        <v>0.34</v>
      </c>
      <c r="N112" s="20">
        <f t="shared" si="21"/>
        <v>0.10035800421631064</v>
      </c>
      <c r="O112" s="6">
        <v>72</v>
      </c>
      <c r="P112" s="22">
        <f t="shared" si="17"/>
        <v>95.74153602236035</v>
      </c>
      <c r="Q112" s="6"/>
      <c r="R112" s="6"/>
      <c r="S112" s="22"/>
      <c r="AB112" s="22"/>
      <c r="AC112" s="22"/>
      <c r="AD112" s="22"/>
      <c r="AG112" s="22"/>
    </row>
    <row r="113" spans="1:33" ht="15">
      <c r="A113" s="5">
        <v>108</v>
      </c>
      <c r="B113" s="19">
        <f>+PDs!K112</f>
        <v>0.00025928245193989886</v>
      </c>
      <c r="C113" s="20">
        <f t="shared" si="11"/>
        <v>-3.4709788179193235</v>
      </c>
      <c r="D113" s="21">
        <f t="shared" si="18"/>
        <v>0.23845434596050663</v>
      </c>
      <c r="E113" s="20">
        <f t="shared" si="12"/>
        <v>0.48831787389005804</v>
      </c>
      <c r="F113" s="20">
        <f t="shared" si="19"/>
        <v>3.090232306167813</v>
      </c>
      <c r="G113" s="20">
        <f t="shared" si="13"/>
        <v>0.8726658318276781</v>
      </c>
      <c r="H113" s="20">
        <f t="shared" si="14"/>
        <v>-2.248241052632971</v>
      </c>
      <c r="I113" s="20">
        <f t="shared" si="15"/>
        <v>0.012280411623154776</v>
      </c>
      <c r="J113" s="20">
        <f t="shared" si="16"/>
        <v>0.32589360670268663</v>
      </c>
      <c r="K113" s="6">
        <v>4</v>
      </c>
      <c r="L113" s="20">
        <f t="shared" si="20"/>
        <v>2.912672361700974</v>
      </c>
      <c r="M113" s="24">
        <v>0.24</v>
      </c>
      <c r="N113" s="20">
        <f t="shared" si="21"/>
        <v>0.008403266566424377</v>
      </c>
      <c r="O113" s="6">
        <v>9</v>
      </c>
      <c r="P113" s="22">
        <f t="shared" si="17"/>
        <v>1.002089538046107</v>
      </c>
      <c r="Q113" s="6"/>
      <c r="R113" s="6"/>
      <c r="S113" s="22"/>
      <c r="AB113" s="22"/>
      <c r="AC113" s="22"/>
      <c r="AD113" s="22"/>
      <c r="AG113" s="22"/>
    </row>
    <row r="114" spans="1:33" ht="15">
      <c r="A114" s="5">
        <v>109</v>
      </c>
      <c r="B114" s="19">
        <f>+PDs!K113</f>
        <v>0.0023010335021544236</v>
      </c>
      <c r="C114" s="20">
        <f t="shared" si="11"/>
        <v>-2.8336432943617518</v>
      </c>
      <c r="D114" s="21">
        <f t="shared" si="18"/>
        <v>0.22695841003865044</v>
      </c>
      <c r="E114" s="20">
        <f t="shared" si="12"/>
        <v>0.4764015218685289</v>
      </c>
      <c r="F114" s="20">
        <f t="shared" si="19"/>
        <v>3.090232306167813</v>
      </c>
      <c r="G114" s="20">
        <f t="shared" si="13"/>
        <v>0.8792278373444221</v>
      </c>
      <c r="H114" s="20">
        <f t="shared" si="14"/>
        <v>-1.5484631661438022</v>
      </c>
      <c r="I114" s="20">
        <f t="shared" si="15"/>
        <v>0.060755411668473064</v>
      </c>
      <c r="J114" s="20">
        <f t="shared" si="16"/>
        <v>0.2036495431735519</v>
      </c>
      <c r="K114" s="6">
        <v>4</v>
      </c>
      <c r="L114" s="20">
        <f t="shared" si="20"/>
        <v>1.8796631175848089</v>
      </c>
      <c r="M114" s="24">
        <v>0.17</v>
      </c>
      <c r="N114" s="20">
        <f t="shared" si="21"/>
        <v>0.018678671579099262</v>
      </c>
      <c r="O114" s="6">
        <v>27</v>
      </c>
      <c r="P114" s="22">
        <f t="shared" si="17"/>
        <v>6.682294757422762</v>
      </c>
      <c r="Q114" s="6"/>
      <c r="R114" s="6"/>
      <c r="S114" s="22"/>
      <c r="AB114" s="22"/>
      <c r="AC114" s="22"/>
      <c r="AD114" s="22"/>
      <c r="AG114" s="22"/>
    </row>
    <row r="115" spans="1:33" ht="15">
      <c r="A115" s="5">
        <v>110</v>
      </c>
      <c r="B115" s="19">
        <f>+PDs!K114</f>
        <v>0.0029844198819361087</v>
      </c>
      <c r="C115" s="20">
        <f t="shared" si="11"/>
        <v>-2.7494882785095247</v>
      </c>
      <c r="D115" s="21">
        <f t="shared" si="18"/>
        <v>0.22336544810974207</v>
      </c>
      <c r="E115" s="20">
        <f t="shared" si="12"/>
        <v>0.4726155394289761</v>
      </c>
      <c r="F115" s="20">
        <f t="shared" si="19"/>
        <v>3.090232306167813</v>
      </c>
      <c r="G115" s="20">
        <f t="shared" si="13"/>
        <v>0.881268717185773</v>
      </c>
      <c r="H115" s="20">
        <f t="shared" si="14"/>
        <v>-1.4626599640180487</v>
      </c>
      <c r="I115" s="20">
        <f t="shared" si="15"/>
        <v>0.07178022319085078</v>
      </c>
      <c r="J115" s="20">
        <f t="shared" si="16"/>
        <v>0.19099529718090574</v>
      </c>
      <c r="K115" s="6">
        <v>4</v>
      </c>
      <c r="L115" s="20">
        <f t="shared" si="20"/>
        <v>1.8030556784924308</v>
      </c>
      <c r="M115" s="24">
        <v>0.31</v>
      </c>
      <c r="N115" s="20">
        <f t="shared" si="21"/>
        <v>0.03845322578190196</v>
      </c>
      <c r="O115" s="6">
        <v>54</v>
      </c>
      <c r="P115" s="22">
        <f t="shared" si="17"/>
        <v>27.513283046950857</v>
      </c>
      <c r="Q115" s="6"/>
      <c r="R115" s="6"/>
      <c r="S115" s="22"/>
      <c r="AB115" s="22"/>
      <c r="AC115" s="22"/>
      <c r="AD115" s="22"/>
      <c r="AG115" s="22"/>
    </row>
    <row r="116" spans="1:33" ht="15">
      <c r="A116" s="5">
        <v>111</v>
      </c>
      <c r="B116" s="19">
        <f>+PDs!K115</f>
        <v>0.6107918077557792</v>
      </c>
      <c r="C116" s="20">
        <f t="shared" si="11"/>
        <v>0.2813833535581487</v>
      </c>
      <c r="D116" s="21">
        <f t="shared" si="18"/>
        <v>0.12000000000000655</v>
      </c>
      <c r="E116" s="20">
        <f t="shared" si="12"/>
        <v>0.3464101615137849</v>
      </c>
      <c r="F116" s="20">
        <f t="shared" si="19"/>
        <v>3.090232306167813</v>
      </c>
      <c r="G116" s="20">
        <f t="shared" si="13"/>
        <v>0.9380831519646824</v>
      </c>
      <c r="H116" s="20">
        <f t="shared" si="14"/>
        <v>1.4410995688618369</v>
      </c>
      <c r="I116" s="20">
        <f t="shared" si="15"/>
        <v>0.9252217223289583</v>
      </c>
      <c r="J116" s="20">
        <f t="shared" si="16"/>
        <v>0.021177959782602184</v>
      </c>
      <c r="K116" s="6">
        <v>2</v>
      </c>
      <c r="L116" s="20">
        <f t="shared" si="20"/>
        <v>1.0218727914284083</v>
      </c>
      <c r="M116" s="24">
        <v>0.23</v>
      </c>
      <c r="N116" s="20">
        <f t="shared" si="21"/>
        <v>0.0739006961381028</v>
      </c>
      <c r="O116" s="6">
        <v>45</v>
      </c>
      <c r="P116" s="22">
        <f t="shared" si="17"/>
        <v>44.06329007234379</v>
      </c>
      <c r="Q116" s="6"/>
      <c r="R116" s="6"/>
      <c r="S116" s="22"/>
      <c r="AB116" s="22"/>
      <c r="AC116" s="22"/>
      <c r="AD116" s="22"/>
      <c r="AG116" s="22"/>
    </row>
    <row r="117" spans="1:33" ht="15">
      <c r="A117" s="5">
        <v>112</v>
      </c>
      <c r="B117" s="19">
        <f>+PDs!K116</f>
        <v>0.0006911553023482836</v>
      </c>
      <c r="C117" s="20">
        <f t="shared" si="11"/>
        <v>-3.198319452357248</v>
      </c>
      <c r="D117" s="21">
        <f t="shared" si="18"/>
        <v>0.23592390421102946</v>
      </c>
      <c r="E117" s="20">
        <f t="shared" si="12"/>
        <v>0.4857199853938784</v>
      </c>
      <c r="F117" s="20">
        <f t="shared" si="19"/>
        <v>3.090232306167813</v>
      </c>
      <c r="G117" s="20">
        <f t="shared" si="13"/>
        <v>0.8741144637797561</v>
      </c>
      <c r="H117" s="20">
        <f t="shared" si="14"/>
        <v>-1.9417729966419937</v>
      </c>
      <c r="I117" s="20">
        <f t="shared" si="15"/>
        <v>0.026082293629847972</v>
      </c>
      <c r="J117" s="20">
        <f t="shared" si="16"/>
        <v>0.26745659463800797</v>
      </c>
      <c r="K117" s="6">
        <v>1</v>
      </c>
      <c r="L117" s="20">
        <f t="shared" si="20"/>
        <v>1</v>
      </c>
      <c r="M117" s="24">
        <v>0.23</v>
      </c>
      <c r="N117" s="20">
        <f t="shared" si="21"/>
        <v>0.0058399618153249285</v>
      </c>
      <c r="O117" s="6">
        <v>27</v>
      </c>
      <c r="P117" s="22">
        <f t="shared" si="17"/>
        <v>2.0892463394324934</v>
      </c>
      <c r="Q117" s="6"/>
      <c r="R117" s="6"/>
      <c r="S117" s="22"/>
      <c r="AB117" s="22"/>
      <c r="AC117" s="22"/>
      <c r="AD117" s="22"/>
      <c r="AG117" s="22"/>
    </row>
    <row r="118" spans="1:33" ht="15">
      <c r="A118" s="5">
        <v>113</v>
      </c>
      <c r="B118" s="19">
        <f>+PDs!K117</f>
        <v>0.10025594613209979</v>
      </c>
      <c r="C118" s="20">
        <f t="shared" si="11"/>
        <v>-1.2800945298317088</v>
      </c>
      <c r="D118" s="21">
        <f t="shared" si="18"/>
        <v>0.12079827225836552</v>
      </c>
      <c r="E118" s="20">
        <f t="shared" si="12"/>
        <v>0.347560458421791</v>
      </c>
      <c r="F118" s="20">
        <f t="shared" si="19"/>
        <v>3.090232306167813</v>
      </c>
      <c r="G118" s="20">
        <f t="shared" si="13"/>
        <v>0.9376575748862879</v>
      </c>
      <c r="H118" s="20">
        <f t="shared" si="14"/>
        <v>-0.2197518351997356</v>
      </c>
      <c r="I118" s="20">
        <f t="shared" si="15"/>
        <v>0.41303221629486486</v>
      </c>
      <c r="J118" s="20">
        <f t="shared" si="16"/>
        <v>0.05978787043988476</v>
      </c>
      <c r="K118" s="6">
        <v>5</v>
      </c>
      <c r="L118" s="20">
        <f t="shared" si="20"/>
        <v>1.2627119651638772</v>
      </c>
      <c r="M118" s="24">
        <v>0.24</v>
      </c>
      <c r="N118" s="20">
        <f t="shared" si="21"/>
        <v>0.09478712130092469</v>
      </c>
      <c r="O118" s="6">
        <v>27</v>
      </c>
      <c r="P118" s="22">
        <f t="shared" si="17"/>
        <v>33.91009264540581</v>
      </c>
      <c r="Q118" s="6"/>
      <c r="R118" s="6"/>
      <c r="S118" s="22"/>
      <c r="AB118" s="22"/>
      <c r="AC118" s="22"/>
      <c r="AD118" s="22"/>
      <c r="AG118" s="22"/>
    </row>
    <row r="119" spans="1:33" ht="15">
      <c r="A119" s="5">
        <v>114</v>
      </c>
      <c r="B119" s="19">
        <f>+PDs!K118</f>
        <v>0.09883484248160948</v>
      </c>
      <c r="C119" s="20">
        <f t="shared" si="11"/>
        <v>-1.2882191577799524</v>
      </c>
      <c r="D119" s="21">
        <f t="shared" si="18"/>
        <v>0.12085705740299901</v>
      </c>
      <c r="E119" s="20">
        <f t="shared" si="12"/>
        <v>0.34764501636439293</v>
      </c>
      <c r="F119" s="20">
        <f t="shared" si="19"/>
        <v>3.090232306167813</v>
      </c>
      <c r="G119" s="20">
        <f t="shared" si="13"/>
        <v>0.937626227553923</v>
      </c>
      <c r="H119" s="20">
        <f t="shared" si="14"/>
        <v>-0.22814559879636587</v>
      </c>
      <c r="I119" s="20">
        <f t="shared" si="15"/>
        <v>0.409766525991491</v>
      </c>
      <c r="J119" s="20">
        <f t="shared" si="16"/>
        <v>0.06017092839530576</v>
      </c>
      <c r="K119" s="6">
        <v>3</v>
      </c>
      <c r="L119" s="20">
        <f t="shared" si="20"/>
        <v>1.1322810688756704</v>
      </c>
      <c r="M119" s="24">
        <v>0.15</v>
      </c>
      <c r="N119" s="20">
        <f t="shared" si="21"/>
        <v>0.05280930884278205</v>
      </c>
      <c r="O119" s="6">
        <v>54</v>
      </c>
      <c r="P119" s="22">
        <f t="shared" si="17"/>
        <v>37.78506047701057</v>
      </c>
      <c r="Q119" s="6"/>
      <c r="R119" s="6"/>
      <c r="S119" s="22"/>
      <c r="AB119" s="22"/>
      <c r="AC119" s="22"/>
      <c r="AD119" s="22"/>
      <c r="AG119" s="22"/>
    </row>
    <row r="120" spans="1:33" ht="15">
      <c r="A120" s="5">
        <v>115</v>
      </c>
      <c r="B120" s="19">
        <f>+PDs!K119</f>
        <v>0.007853632695918085</v>
      </c>
      <c r="C120" s="20">
        <f t="shared" si="11"/>
        <v>-2.415647357478264</v>
      </c>
      <c r="D120" s="21">
        <f t="shared" si="18"/>
        <v>0.2010292424956803</v>
      </c>
      <c r="E120" s="20">
        <f t="shared" si="12"/>
        <v>0.4483628469171819</v>
      </c>
      <c r="F120" s="20">
        <f t="shared" si="19"/>
        <v>3.090232306167813</v>
      </c>
      <c r="G120" s="20">
        <f t="shared" si="13"/>
        <v>0.8938516417752554</v>
      </c>
      <c r="H120" s="20">
        <f t="shared" si="14"/>
        <v>-1.1524306214883224</v>
      </c>
      <c r="I120" s="20">
        <f t="shared" si="15"/>
        <v>0.12457208193436868</v>
      </c>
      <c r="J120" s="20">
        <f t="shared" si="16"/>
        <v>0.14747639768952864</v>
      </c>
      <c r="K120" s="6">
        <v>1</v>
      </c>
      <c r="L120" s="20">
        <f t="shared" si="20"/>
        <v>1</v>
      </c>
      <c r="M120" s="24">
        <v>0.22</v>
      </c>
      <c r="N120" s="20">
        <f t="shared" si="21"/>
        <v>0.02567805883245913</v>
      </c>
      <c r="O120" s="6">
        <v>18</v>
      </c>
      <c r="P120" s="22">
        <f t="shared" si="17"/>
        <v>6.1242170315415025</v>
      </c>
      <c r="Q120" s="6"/>
      <c r="R120" s="6"/>
      <c r="S120" s="22"/>
      <c r="AB120" s="22"/>
      <c r="AC120" s="22"/>
      <c r="AD120" s="22"/>
      <c r="AG120" s="22"/>
    </row>
    <row r="121" spans="1:33" ht="15">
      <c r="A121" s="5">
        <v>116</v>
      </c>
      <c r="B121" s="19">
        <f>+PDs!K120</f>
        <v>0.0018433344281858731</v>
      </c>
      <c r="C121" s="20">
        <f t="shared" si="11"/>
        <v>-2.9037971940428124</v>
      </c>
      <c r="D121" s="21">
        <f t="shared" si="18"/>
        <v>0.2294343713717856</v>
      </c>
      <c r="E121" s="20">
        <f t="shared" si="12"/>
        <v>0.47899308071389257</v>
      </c>
      <c r="F121" s="20">
        <f t="shared" si="19"/>
        <v>3.090232306167813</v>
      </c>
      <c r="G121" s="20">
        <f t="shared" si="13"/>
        <v>0.8778186763951963</v>
      </c>
      <c r="H121" s="20">
        <f t="shared" si="14"/>
        <v>-1.621744148160488</v>
      </c>
      <c r="I121" s="20">
        <f t="shared" si="15"/>
        <v>0.052429070846919834</v>
      </c>
      <c r="J121" s="20">
        <f t="shared" si="16"/>
        <v>0.2147624472724075</v>
      </c>
      <c r="K121" s="6">
        <v>2</v>
      </c>
      <c r="L121" s="20">
        <f t="shared" si="20"/>
        <v>1.3168259084639353</v>
      </c>
      <c r="M121" s="24">
        <v>0.22</v>
      </c>
      <c r="N121" s="20">
        <f t="shared" si="21"/>
        <v>0.014654773829281636</v>
      </c>
      <c r="O121" s="6">
        <v>9</v>
      </c>
      <c r="P121" s="22">
        <f t="shared" si="17"/>
        <v>1.7475817791418349</v>
      </c>
      <c r="Q121" s="6"/>
      <c r="R121" s="6"/>
      <c r="S121" s="22"/>
      <c r="AB121" s="22"/>
      <c r="AC121" s="22"/>
      <c r="AD121" s="22"/>
      <c r="AG121" s="22"/>
    </row>
    <row r="122" spans="1:33" ht="15">
      <c r="A122" s="5">
        <v>117</v>
      </c>
      <c r="B122" s="19">
        <f>+PDs!K121</f>
        <v>0.012037869457557096</v>
      </c>
      <c r="C122" s="20">
        <f t="shared" si="11"/>
        <v>-2.2559184486523765</v>
      </c>
      <c r="D122" s="21">
        <f t="shared" si="18"/>
        <v>0.18573281512031692</v>
      </c>
      <c r="E122" s="20">
        <f t="shared" si="12"/>
        <v>0.4309673016834536</v>
      </c>
      <c r="F122" s="20">
        <f t="shared" si="19"/>
        <v>3.090232306167813</v>
      </c>
      <c r="G122" s="20">
        <f t="shared" si="13"/>
        <v>0.9023675442300011</v>
      </c>
      <c r="H122" s="20">
        <f t="shared" si="14"/>
        <v>-1.0241163658836672</v>
      </c>
      <c r="I122" s="20">
        <f t="shared" si="15"/>
        <v>0.152890157596626</v>
      </c>
      <c r="J122" s="20">
        <f t="shared" si="16"/>
        <v>0.13005475136642763</v>
      </c>
      <c r="K122" s="6">
        <v>3</v>
      </c>
      <c r="L122" s="20">
        <f t="shared" si="20"/>
        <v>1.3231503628804338</v>
      </c>
      <c r="M122" s="24">
        <v>0.23</v>
      </c>
      <c r="N122" s="20">
        <f t="shared" si="21"/>
        <v>0.04286481391766214</v>
      </c>
      <c r="O122" s="6">
        <v>27</v>
      </c>
      <c r="P122" s="22">
        <f t="shared" si="17"/>
        <v>15.334887179043633</v>
      </c>
      <c r="Q122" s="6"/>
      <c r="R122" s="6"/>
      <c r="S122" s="22"/>
      <c r="AB122" s="22"/>
      <c r="AC122" s="22"/>
      <c r="AD122" s="22"/>
      <c r="AG122" s="22"/>
    </row>
    <row r="123" spans="1:33" ht="15">
      <c r="A123" s="5">
        <v>118</v>
      </c>
      <c r="B123" s="19">
        <f>+PDs!K122</f>
        <v>0.10164143314040136</v>
      </c>
      <c r="C123" s="20">
        <f t="shared" si="11"/>
        <v>-1.2722540577619532</v>
      </c>
      <c r="D123" s="21">
        <f t="shared" si="18"/>
        <v>0.12074484442028885</v>
      </c>
      <c r="E123" s="20">
        <f t="shared" si="12"/>
        <v>0.3474835887064148</v>
      </c>
      <c r="F123" s="20">
        <f t="shared" si="19"/>
        <v>3.090232306167813</v>
      </c>
      <c r="G123" s="20">
        <f t="shared" si="13"/>
        <v>0.9376860645118446</v>
      </c>
      <c r="H123" s="20">
        <f t="shared" si="14"/>
        <v>-0.2116369791435184</v>
      </c>
      <c r="I123" s="20">
        <f t="shared" si="15"/>
        <v>0.4161951287775012</v>
      </c>
      <c r="J123" s="20">
        <f t="shared" si="16"/>
        <v>0.05942075813123812</v>
      </c>
      <c r="K123" s="6">
        <v>4</v>
      </c>
      <c r="L123" s="20">
        <f t="shared" si="20"/>
        <v>1.1957057504909359</v>
      </c>
      <c r="M123" s="24">
        <v>0.15</v>
      </c>
      <c r="N123" s="20">
        <f t="shared" si="21"/>
        <v>0.05641704940671838</v>
      </c>
      <c r="O123" s="6">
        <v>27</v>
      </c>
      <c r="P123" s="22">
        <f t="shared" si="17"/>
        <v>20.183199425253502</v>
      </c>
      <c r="Q123" s="6"/>
      <c r="R123" s="6"/>
      <c r="S123" s="22"/>
      <c r="AB123" s="22"/>
      <c r="AC123" s="22"/>
      <c r="AD123" s="22"/>
      <c r="AG123" s="22"/>
    </row>
    <row r="124" spans="1:33" ht="15">
      <c r="A124" s="5">
        <v>119</v>
      </c>
      <c r="B124" s="19">
        <f>+PDs!K123</f>
        <v>0.000180134375479789</v>
      </c>
      <c r="C124" s="20">
        <f t="shared" si="11"/>
        <v>-3.567597930353909</v>
      </c>
      <c r="D124" s="21">
        <f t="shared" si="18"/>
        <v>0.23892404642627194</v>
      </c>
      <c r="E124" s="20">
        <f t="shared" si="12"/>
        <v>0.4887985744928804</v>
      </c>
      <c r="F124" s="20">
        <f t="shared" si="19"/>
        <v>3.090232306167813</v>
      </c>
      <c r="G124" s="20">
        <f t="shared" si="13"/>
        <v>0.8723966721473254</v>
      </c>
      <c r="H124" s="20">
        <f t="shared" si="14"/>
        <v>-2.3579833003992072</v>
      </c>
      <c r="I124" s="20">
        <f t="shared" si="15"/>
        <v>0.009187259764702345</v>
      </c>
      <c r="J124" s="20">
        <f t="shared" si="16"/>
        <v>0.34907135931477096</v>
      </c>
      <c r="K124" s="6">
        <v>3</v>
      </c>
      <c r="L124" s="20">
        <f t="shared" si="20"/>
        <v>2.465476561877114</v>
      </c>
      <c r="M124" s="24">
        <v>0.24</v>
      </c>
      <c r="N124" s="20">
        <f t="shared" si="21"/>
        <v>0.0053296455688839565</v>
      </c>
      <c r="O124" s="6">
        <v>72</v>
      </c>
      <c r="P124" s="22">
        <f t="shared" si="17"/>
        <v>5.084481872715294</v>
      </c>
      <c r="Q124" s="6"/>
      <c r="R124" s="6"/>
      <c r="S124" s="22"/>
      <c r="U124" s="19"/>
      <c r="X124" s="24"/>
      <c r="Y124" s="6"/>
      <c r="Z124" s="22"/>
      <c r="AB124" s="22"/>
      <c r="AC124" s="22"/>
      <c r="AD124" s="22"/>
      <c r="AG124" s="22"/>
    </row>
    <row r="125" spans="1:33" ht="15">
      <c r="A125" s="5">
        <v>120</v>
      </c>
      <c r="B125" s="19">
        <f>+PDs!K124</f>
        <v>0.02774578290573973</v>
      </c>
      <c r="C125" s="20">
        <f t="shared" si="11"/>
        <v>-1.915007353610377</v>
      </c>
      <c r="D125" s="21">
        <f t="shared" si="18"/>
        <v>0.14997017131399926</v>
      </c>
      <c r="E125" s="20">
        <f t="shared" si="12"/>
        <v>0.387259824038073</v>
      </c>
      <c r="F125" s="20">
        <f t="shared" si="19"/>
        <v>3.090232306167813</v>
      </c>
      <c r="G125" s="20">
        <f t="shared" si="13"/>
        <v>0.9219706224636448</v>
      </c>
      <c r="H125" s="20">
        <f t="shared" si="14"/>
        <v>-0.7790752947937716</v>
      </c>
      <c r="I125" s="20">
        <f t="shared" si="15"/>
        <v>0.2179676811089551</v>
      </c>
      <c r="J125" s="20">
        <f t="shared" si="16"/>
        <v>0.0991546416415962</v>
      </c>
      <c r="K125" s="6">
        <v>5</v>
      </c>
      <c r="L125" s="20">
        <f t="shared" si="20"/>
        <v>1.4659150221517199</v>
      </c>
      <c r="M125" s="24">
        <v>0.28</v>
      </c>
      <c r="N125" s="20">
        <f t="shared" si="21"/>
        <v>0.07807775867312643</v>
      </c>
      <c r="O125" s="6">
        <v>72</v>
      </c>
      <c r="P125" s="22">
        <f t="shared" si="17"/>
        <v>74.48618177416262</v>
      </c>
      <c r="Q125" s="6"/>
      <c r="R125" s="6"/>
      <c r="S125" s="22"/>
      <c r="AB125" s="22"/>
      <c r="AC125" s="22"/>
      <c r="AD125" s="22"/>
      <c r="AG125" s="22"/>
    </row>
    <row r="126" spans="1:33" ht="15">
      <c r="A126" s="5">
        <v>121</v>
      </c>
      <c r="B126" s="19">
        <f>+PDs!K125</f>
        <v>0.00256340026563358</v>
      </c>
      <c r="C126" s="20">
        <f t="shared" si="11"/>
        <v>-2.7989567412870904</v>
      </c>
      <c r="D126" s="21">
        <f t="shared" si="18"/>
        <v>0.22556445661192875</v>
      </c>
      <c r="E126" s="20">
        <f t="shared" si="12"/>
        <v>0.4749362658419851</v>
      </c>
      <c r="F126" s="20">
        <f t="shared" si="19"/>
        <v>3.090232306167813</v>
      </c>
      <c r="G126" s="20">
        <f t="shared" si="13"/>
        <v>0.8800201948751354</v>
      </c>
      <c r="H126" s="20">
        <f t="shared" si="14"/>
        <v>-1.5127986345817646</v>
      </c>
      <c r="I126" s="20">
        <f t="shared" si="15"/>
        <v>0.06516540788703813</v>
      </c>
      <c r="J126" s="20">
        <f t="shared" si="16"/>
        <v>0.19834599675556924</v>
      </c>
      <c r="K126" s="6">
        <v>5</v>
      </c>
      <c r="L126" s="20">
        <f t="shared" si="20"/>
        <v>2.1294027618197124</v>
      </c>
      <c r="M126" s="24">
        <v>0.28</v>
      </c>
      <c r="N126" s="20">
        <f t="shared" si="21"/>
        <v>0.037325368618853716</v>
      </c>
      <c r="O126" s="6">
        <v>81</v>
      </c>
      <c r="P126" s="22">
        <f t="shared" si="17"/>
        <v>40.05945187018475</v>
      </c>
      <c r="Q126" s="6"/>
      <c r="R126" s="6"/>
      <c r="S126" s="22"/>
      <c r="AB126" s="22"/>
      <c r="AC126" s="22"/>
      <c r="AD126" s="22"/>
      <c r="AG126" s="22"/>
    </row>
    <row r="127" spans="1:33" ht="15">
      <c r="A127" s="5">
        <v>122</v>
      </c>
      <c r="B127" s="19">
        <f>+PDs!K126</f>
        <v>0.07730826235444413</v>
      </c>
      <c r="C127" s="20">
        <f t="shared" si="11"/>
        <v>-1.4234127977392856</v>
      </c>
      <c r="D127" s="21">
        <f t="shared" si="18"/>
        <v>0.12251451168850429</v>
      </c>
      <c r="E127" s="20">
        <f t="shared" si="12"/>
        <v>0.35002073036965153</v>
      </c>
      <c r="F127" s="20">
        <f t="shared" si="19"/>
        <v>3.090232306167813</v>
      </c>
      <c r="G127" s="20">
        <f t="shared" si="13"/>
        <v>0.9367419539614396</v>
      </c>
      <c r="H127" s="20">
        <f t="shared" si="14"/>
        <v>-0.36484693300776794</v>
      </c>
      <c r="I127" s="20">
        <f t="shared" si="15"/>
        <v>0.35761283444893455</v>
      </c>
      <c r="J127" s="20">
        <f t="shared" si="16"/>
        <v>0.06695379001749484</v>
      </c>
      <c r="K127" s="6">
        <v>4</v>
      </c>
      <c r="L127" s="20">
        <f t="shared" si="20"/>
        <v>1.2232861511715125</v>
      </c>
      <c r="M127" s="24">
        <v>0.15</v>
      </c>
      <c r="N127" s="20">
        <f t="shared" si="21"/>
        <v>0.05143390517298704</v>
      </c>
      <c r="O127" s="6">
        <v>81</v>
      </c>
      <c r="P127" s="22">
        <f t="shared" si="17"/>
        <v>55.20143872690834</v>
      </c>
      <c r="Q127" s="6"/>
      <c r="R127" s="6"/>
      <c r="S127" s="22"/>
      <c r="AB127" s="22"/>
      <c r="AC127" s="22"/>
      <c r="AD127" s="22"/>
      <c r="AG127" s="22"/>
    </row>
    <row r="128" spans="1:33" ht="15">
      <c r="A128" s="5">
        <v>123</v>
      </c>
      <c r="B128" s="19">
        <f>+PDs!K127</f>
        <v>0.005098344185910282</v>
      </c>
      <c r="C128" s="20">
        <f t="shared" si="11"/>
        <v>-2.569086900586932</v>
      </c>
      <c r="D128" s="21">
        <f t="shared" si="18"/>
        <v>0.21299767877996323</v>
      </c>
      <c r="E128" s="20">
        <f t="shared" si="12"/>
        <v>0.46151671560189805</v>
      </c>
      <c r="F128" s="20">
        <f t="shared" si="19"/>
        <v>3.090232306167813</v>
      </c>
      <c r="G128" s="20">
        <f t="shared" si="13"/>
        <v>0.8871315129224284</v>
      </c>
      <c r="H128" s="20">
        <f t="shared" si="14"/>
        <v>-1.2883016999728871</v>
      </c>
      <c r="I128" s="20">
        <f t="shared" si="15"/>
        <v>0.09882048080097221</v>
      </c>
      <c r="J128" s="20">
        <f t="shared" si="16"/>
        <v>0.1662150708987768</v>
      </c>
      <c r="K128" s="6">
        <v>1</v>
      </c>
      <c r="L128" s="20">
        <f t="shared" si="20"/>
        <v>1</v>
      </c>
      <c r="M128" s="24">
        <v>0.19</v>
      </c>
      <c r="N128" s="20">
        <f t="shared" si="21"/>
        <v>0.017807205956861766</v>
      </c>
      <c r="O128" s="6">
        <v>18</v>
      </c>
      <c r="P128" s="22">
        <f t="shared" si="17"/>
        <v>4.247018620711532</v>
      </c>
      <c r="Q128" s="6"/>
      <c r="R128" s="6"/>
      <c r="S128" s="22"/>
      <c r="AB128" s="22"/>
      <c r="AC128" s="22"/>
      <c r="AD128" s="22"/>
      <c r="AG128" s="22"/>
    </row>
    <row r="129" spans="1:33" ht="15">
      <c r="A129" s="5">
        <v>124</v>
      </c>
      <c r="B129" s="19">
        <f>+PDs!K128</f>
        <v>0.08822107279749164</v>
      </c>
      <c r="C129" s="20">
        <f t="shared" si="11"/>
        <v>-1.3517911202141126</v>
      </c>
      <c r="D129" s="21">
        <f t="shared" si="18"/>
        <v>0.12145708534728634</v>
      </c>
      <c r="E129" s="20">
        <f t="shared" si="12"/>
        <v>0.3485069373015211</v>
      </c>
      <c r="F129" s="20">
        <f t="shared" si="19"/>
        <v>3.090232306167813</v>
      </c>
      <c r="G129" s="20">
        <f t="shared" si="13"/>
        <v>0.9373062011171769</v>
      </c>
      <c r="H129" s="20">
        <f t="shared" si="14"/>
        <v>-0.2932059163950784</v>
      </c>
      <c r="I129" s="20">
        <f t="shared" si="15"/>
        <v>0.3846823810499748</v>
      </c>
      <c r="J129" s="20">
        <f t="shared" si="16"/>
        <v>0.06326275219124274</v>
      </c>
      <c r="K129" s="6">
        <v>1</v>
      </c>
      <c r="L129" s="20">
        <f t="shared" si="20"/>
        <v>1</v>
      </c>
      <c r="M129" s="24">
        <v>0.32</v>
      </c>
      <c r="N129" s="20">
        <f t="shared" si="21"/>
        <v>0.09486761864079463</v>
      </c>
      <c r="O129" s="6">
        <v>9</v>
      </c>
      <c r="P129" s="22">
        <f t="shared" si="17"/>
        <v>11.31296352291476</v>
      </c>
      <c r="Q129" s="6"/>
      <c r="R129" s="6"/>
      <c r="S129" s="22"/>
      <c r="AB129" s="22"/>
      <c r="AC129" s="22"/>
      <c r="AD129" s="22"/>
      <c r="AG129" s="22"/>
    </row>
    <row r="130" spans="1:33" ht="15">
      <c r="A130" s="5">
        <v>125</v>
      </c>
      <c r="B130" s="19">
        <f>+PDs!K129</f>
        <v>0.005370247221831114</v>
      </c>
      <c r="C130" s="20">
        <f t="shared" si="11"/>
        <v>-2.551030440445051</v>
      </c>
      <c r="D130" s="21">
        <f t="shared" si="18"/>
        <v>0.2117419166999414</v>
      </c>
      <c r="E130" s="20">
        <f t="shared" si="12"/>
        <v>0.4601542314267483</v>
      </c>
      <c r="F130" s="20">
        <f t="shared" si="19"/>
        <v>3.090232306167813</v>
      </c>
      <c r="G130" s="20">
        <f t="shared" si="13"/>
        <v>0.8878389962713163</v>
      </c>
      <c r="H130" s="20">
        <f t="shared" si="14"/>
        <v>-1.271679857960717</v>
      </c>
      <c r="I130" s="20">
        <f t="shared" si="15"/>
        <v>0.1017434449845724</v>
      </c>
      <c r="J130" s="20">
        <f t="shared" si="16"/>
        <v>0.16390235610738013</v>
      </c>
      <c r="K130" s="6">
        <v>3</v>
      </c>
      <c r="L130" s="20">
        <f t="shared" si="20"/>
        <v>1.4346698248464278</v>
      </c>
      <c r="M130" s="24">
        <v>0.15</v>
      </c>
      <c r="N130" s="20">
        <f t="shared" si="21"/>
        <v>0.020739557813124327</v>
      </c>
      <c r="O130" s="6">
        <v>90</v>
      </c>
      <c r="P130" s="22">
        <f t="shared" si="17"/>
        <v>24.73192269215076</v>
      </c>
      <c r="Q130" s="6"/>
      <c r="R130" s="6"/>
      <c r="S130" s="22"/>
      <c r="AB130" s="22"/>
      <c r="AC130" s="22"/>
      <c r="AD130" s="22"/>
      <c r="AG130" s="22"/>
    </row>
    <row r="131" spans="1:33" ht="15">
      <c r="A131" s="5">
        <v>126</v>
      </c>
      <c r="B131" s="19">
        <f>+PDs!K130</f>
        <v>0.0016031145623063346</v>
      </c>
      <c r="C131" s="20">
        <f t="shared" si="11"/>
        <v>-2.9472412914121433</v>
      </c>
      <c r="D131" s="21">
        <f t="shared" si="18"/>
        <v>0.23075671228926894</v>
      </c>
      <c r="E131" s="20">
        <f t="shared" si="12"/>
        <v>0.48037143159150186</v>
      </c>
      <c r="F131" s="20">
        <f t="shared" si="19"/>
        <v>3.090232306167813</v>
      </c>
      <c r="G131" s="20">
        <f t="shared" si="13"/>
        <v>0.8770651559096</v>
      </c>
      <c r="H131" s="20">
        <f t="shared" si="14"/>
        <v>-1.667814488686372</v>
      </c>
      <c r="I131" s="20">
        <f t="shared" si="15"/>
        <v>0.04767627939510172</v>
      </c>
      <c r="J131" s="20">
        <f t="shared" si="16"/>
        <v>0.22191024635819176</v>
      </c>
      <c r="K131" s="6">
        <v>5</v>
      </c>
      <c r="L131" s="20">
        <f t="shared" si="20"/>
        <v>2.3305275200855866</v>
      </c>
      <c r="M131" s="24">
        <v>0.2</v>
      </c>
      <c r="N131" s="20">
        <f t="shared" si="21"/>
        <v>0.021474955716053817</v>
      </c>
      <c r="O131" s="6">
        <v>54</v>
      </c>
      <c r="P131" s="22">
        <f t="shared" si="17"/>
        <v>15.365330814836506</v>
      </c>
      <c r="Q131" s="6"/>
      <c r="R131" s="6"/>
      <c r="S131" s="22"/>
      <c r="AB131" s="22"/>
      <c r="AC131" s="22"/>
      <c r="AD131" s="22"/>
      <c r="AG131" s="22"/>
    </row>
    <row r="132" spans="1:33" ht="15">
      <c r="A132" s="5">
        <v>127</v>
      </c>
      <c r="B132" s="19">
        <f>+PDs!K131</f>
        <v>0.0011987754639514426</v>
      </c>
      <c r="C132" s="20">
        <f t="shared" si="11"/>
        <v>-3.035980219251887</v>
      </c>
      <c r="D132" s="21">
        <f t="shared" si="18"/>
        <v>0.23301866358966267</v>
      </c>
      <c r="E132" s="20">
        <f t="shared" si="12"/>
        <v>0.482720067523262</v>
      </c>
      <c r="F132" s="20">
        <f t="shared" si="19"/>
        <v>3.090232306167813</v>
      </c>
      <c r="G132" s="20">
        <f t="shared" si="13"/>
        <v>0.8757747064230259</v>
      </c>
      <c r="H132" s="20">
        <f t="shared" si="14"/>
        <v>-1.7633108839867184</v>
      </c>
      <c r="I132" s="20">
        <f t="shared" si="15"/>
        <v>0.03892403531151536</v>
      </c>
      <c r="J132" s="20">
        <f t="shared" si="16"/>
        <v>0.23716431305044236</v>
      </c>
      <c r="K132" s="6">
        <v>4</v>
      </c>
      <c r="L132" s="20">
        <f t="shared" si="20"/>
        <v>2.10436793211316</v>
      </c>
      <c r="M132" s="24">
        <v>0.21</v>
      </c>
      <c r="N132" s="20">
        <f t="shared" si="21"/>
        <v>0.016671443681308434</v>
      </c>
      <c r="O132" s="6">
        <v>90</v>
      </c>
      <c r="P132" s="22">
        <f t="shared" si="17"/>
        <v>19.88069658996031</v>
      </c>
      <c r="Q132" s="6"/>
      <c r="R132" s="6"/>
      <c r="S132" s="22"/>
      <c r="AB132" s="22"/>
      <c r="AC132" s="22"/>
      <c r="AD132" s="22"/>
      <c r="AG132" s="22"/>
    </row>
    <row r="133" spans="1:33" ht="15">
      <c r="A133" s="5">
        <v>128</v>
      </c>
      <c r="B133" s="19">
        <f>+PDs!K132</f>
        <v>0.024034423450215427</v>
      </c>
      <c r="C133" s="20">
        <f t="shared" si="11"/>
        <v>-1.976759276532353</v>
      </c>
      <c r="D133" s="21">
        <f t="shared" si="18"/>
        <v>0.15608115007110201</v>
      </c>
      <c r="E133" s="20">
        <f t="shared" si="12"/>
        <v>0.3950710696458322</v>
      </c>
      <c r="F133" s="20">
        <f t="shared" si="19"/>
        <v>3.090232306167813</v>
      </c>
      <c r="G133" s="20">
        <f t="shared" si="13"/>
        <v>0.9186505592056743</v>
      </c>
      <c r="H133" s="20">
        <f t="shared" si="14"/>
        <v>-0.8228350663979643</v>
      </c>
      <c r="I133" s="20">
        <f t="shared" si="15"/>
        <v>0.20530089625038384</v>
      </c>
      <c r="J133" s="20">
        <f t="shared" si="16"/>
        <v>0.104170486716352</v>
      </c>
      <c r="K133" s="6">
        <v>4</v>
      </c>
      <c r="L133" s="20">
        <f t="shared" si="20"/>
        <v>1.3703864681376268</v>
      </c>
      <c r="M133" s="24">
        <v>0.25</v>
      </c>
      <c r="N133" s="20">
        <f t="shared" si="21"/>
        <v>0.062101280363097</v>
      </c>
      <c r="O133" s="6">
        <v>72</v>
      </c>
      <c r="P133" s="22">
        <f t="shared" si="17"/>
        <v>59.24462146639454</v>
      </c>
      <c r="Q133" s="6"/>
      <c r="R133" s="6"/>
      <c r="S133" s="22"/>
      <c r="AB133" s="22"/>
      <c r="AC133" s="22"/>
      <c r="AD133" s="22"/>
      <c r="AG133" s="22"/>
    </row>
    <row r="134" spans="1:33" ht="15">
      <c r="A134" s="5">
        <v>129</v>
      </c>
      <c r="B134" s="19">
        <f>+PDs!K133</f>
        <v>0.0003938372885545129</v>
      </c>
      <c r="C134" s="20">
        <f aca="true" t="shared" si="22" ref="C134:C197">NORMSINV(B134)</f>
        <v>-3.357090037998783</v>
      </c>
      <c r="D134" s="21">
        <f t="shared" si="18"/>
        <v>0.2376600904709279</v>
      </c>
      <c r="E134" s="20">
        <f aca="true" t="shared" si="23" ref="E134:E197">SQRT(D134)</f>
        <v>0.4875039389286285</v>
      </c>
      <c r="F134" s="20">
        <f t="shared" si="19"/>
        <v>3.090232306167813</v>
      </c>
      <c r="G134" s="20">
        <f aca="true" t="shared" si="24" ref="G134:G197">SQRT(1-D134)</f>
        <v>0.8731207874796432</v>
      </c>
      <c r="H134" s="20">
        <f aca="true" t="shared" si="25" ref="H134:H197">(C134+E134*F134)/G134</f>
        <v>-2.1195115762612873</v>
      </c>
      <c r="I134" s="20">
        <f aca="true" t="shared" si="26" ref="I134:I197">NORMSDIST(H134)</f>
        <v>0.017023628240698346</v>
      </c>
      <c r="J134" s="20">
        <f aca="true" t="shared" si="27" ref="J134:J197">(0.11852-0.05478*LN(B134))^2</f>
        <v>0.300273085813005</v>
      </c>
      <c r="K134" s="6">
        <v>4</v>
      </c>
      <c r="L134" s="20">
        <f t="shared" si="20"/>
        <v>2.6390739439997706</v>
      </c>
      <c r="M134" s="24">
        <v>0.22</v>
      </c>
      <c r="N134" s="20">
        <f t="shared" si="21"/>
        <v>0.009655194559112505</v>
      </c>
      <c r="O134" s="6">
        <v>90</v>
      </c>
      <c r="P134" s="22">
        <f aca="true" t="shared" si="28" ref="P134:P197">+O134*N134*12.5*1.06</f>
        <v>11.513819511741662</v>
      </c>
      <c r="Q134" s="6"/>
      <c r="R134" s="6"/>
      <c r="S134" s="22"/>
      <c r="AB134" s="22"/>
      <c r="AC134" s="22"/>
      <c r="AD134" s="22"/>
      <c r="AG134" s="22"/>
    </row>
    <row r="135" spans="1:33" ht="15">
      <c r="A135" s="5">
        <v>130</v>
      </c>
      <c r="B135" s="19">
        <f>+PDs!K134</f>
        <v>0.0003997292086195408</v>
      </c>
      <c r="C135" s="20">
        <f t="shared" si="22"/>
        <v>-3.3529822212180864</v>
      </c>
      <c r="D135" s="21">
        <f aca="true" t="shared" si="29" ref="D135:D198">0.12*(1-EXP(-50*B135))/(1-EXP(-50))+0.24*(1-(1-EXP(-50*B135))/(1-EXP(-50)))</f>
        <v>0.2376254333837033</v>
      </c>
      <c r="E135" s="20">
        <f t="shared" si="23"/>
        <v>0.4874683921893842</v>
      </c>
      <c r="F135" s="20">
        <f aca="true" t="shared" si="30" ref="F135:F198">NORMSINV(0.999)</f>
        <v>3.090232306167813</v>
      </c>
      <c r="G135" s="20">
        <f t="shared" si="24"/>
        <v>0.8731406339280613</v>
      </c>
      <c r="H135" s="20">
        <f t="shared" si="25"/>
        <v>-2.1148845623314694</v>
      </c>
      <c r="I135" s="20">
        <f t="shared" si="26"/>
        <v>0.017219893624134026</v>
      </c>
      <c r="J135" s="20">
        <f t="shared" si="27"/>
        <v>0.29938224674745617</v>
      </c>
      <c r="K135" s="6">
        <v>1</v>
      </c>
      <c r="L135" s="20">
        <f aca="true" t="shared" si="31" ref="L135:L198">(1+(K135-2.5)*J135)/(1-1.5*J135)</f>
        <v>1</v>
      </c>
      <c r="M135" s="24">
        <v>0.2</v>
      </c>
      <c r="N135" s="20">
        <f aca="true" t="shared" si="32" ref="N135:N198">M135*(I135-B135)*L135</f>
        <v>0.0033640328831028975</v>
      </c>
      <c r="O135" s="6">
        <v>81</v>
      </c>
      <c r="P135" s="22">
        <f t="shared" si="28"/>
        <v>3.6104482917901852</v>
      </c>
      <c r="Q135" s="6"/>
      <c r="R135" s="6"/>
      <c r="S135" s="22"/>
      <c r="AB135" s="22"/>
      <c r="AC135" s="22"/>
      <c r="AD135" s="22"/>
      <c r="AG135" s="22"/>
    </row>
    <row r="136" spans="1:33" ht="15">
      <c r="A136" s="5">
        <v>131</v>
      </c>
      <c r="B136" s="19">
        <f>+PDs!K135</f>
        <v>0.004400455534884614</v>
      </c>
      <c r="C136" s="20">
        <f t="shared" si="22"/>
        <v>-2.6196924022913226</v>
      </c>
      <c r="D136" s="21">
        <f t="shared" si="29"/>
        <v>0.2163000623286289</v>
      </c>
      <c r="E136" s="20">
        <f t="shared" si="23"/>
        <v>0.46508070517774536</v>
      </c>
      <c r="F136" s="20">
        <f t="shared" si="30"/>
        <v>3.090232306167813</v>
      </c>
      <c r="G136" s="20">
        <f t="shared" si="24"/>
        <v>0.8852682857029112</v>
      </c>
      <c r="H136" s="20">
        <f t="shared" si="25"/>
        <v>-1.3357362974285718</v>
      </c>
      <c r="I136" s="20">
        <f t="shared" si="26"/>
        <v>0.09081774046509702</v>
      </c>
      <c r="J136" s="20">
        <f t="shared" si="27"/>
        <v>0.1728554349195853</v>
      </c>
      <c r="K136" s="6">
        <v>4</v>
      </c>
      <c r="L136" s="20">
        <f t="shared" si="31"/>
        <v>1.7000870932320868</v>
      </c>
      <c r="M136" s="24">
        <v>0.22</v>
      </c>
      <c r="N136" s="20">
        <f t="shared" si="32"/>
        <v>0.032321720363243045</v>
      </c>
      <c r="O136" s="6">
        <v>90</v>
      </c>
      <c r="P136" s="22">
        <f t="shared" si="28"/>
        <v>38.543651533167335</v>
      </c>
      <c r="Q136" s="6"/>
      <c r="R136" s="6"/>
      <c r="S136" s="22"/>
      <c r="AB136" s="22"/>
      <c r="AC136" s="22"/>
      <c r="AD136" s="22"/>
      <c r="AG136" s="22"/>
    </row>
    <row r="137" spans="1:33" ht="15">
      <c r="A137" s="5">
        <v>132</v>
      </c>
      <c r="B137" s="19">
        <f>+PDs!K136</f>
        <v>0.002089156780054069</v>
      </c>
      <c r="C137" s="20">
        <f t="shared" si="22"/>
        <v>-2.86437626915672</v>
      </c>
      <c r="D137" s="21">
        <f t="shared" si="29"/>
        <v>0.22809753309255346</v>
      </c>
      <c r="E137" s="20">
        <f t="shared" si="23"/>
        <v>0.4775955748251374</v>
      </c>
      <c r="F137" s="20">
        <f t="shared" si="30"/>
        <v>3.090232306167813</v>
      </c>
      <c r="G137" s="20">
        <f t="shared" si="24"/>
        <v>0.8785798011037168</v>
      </c>
      <c r="H137" s="20">
        <f t="shared" si="25"/>
        <v>-1.5803857461837785</v>
      </c>
      <c r="I137" s="20">
        <f t="shared" si="26"/>
        <v>0.0570092769066696</v>
      </c>
      <c r="J137" s="20">
        <f t="shared" si="27"/>
        <v>0.20845350981386662</v>
      </c>
      <c r="K137" s="6">
        <v>2</v>
      </c>
      <c r="L137" s="20">
        <f t="shared" si="31"/>
        <v>1.3032846273927947</v>
      </c>
      <c r="M137" s="24">
        <v>0.23</v>
      </c>
      <c r="N137" s="20">
        <f t="shared" si="32"/>
        <v>0.016462606107984237</v>
      </c>
      <c r="O137" s="6">
        <v>81</v>
      </c>
      <c r="P137" s="22">
        <f t="shared" si="28"/>
        <v>17.668492005394082</v>
      </c>
      <c r="Q137" s="6"/>
      <c r="R137" s="6"/>
      <c r="S137" s="22"/>
      <c r="AB137" s="22"/>
      <c r="AC137" s="22"/>
      <c r="AD137" s="22"/>
      <c r="AG137" s="22"/>
    </row>
    <row r="138" spans="1:33" ht="15">
      <c r="A138" s="5">
        <v>133</v>
      </c>
      <c r="B138" s="19">
        <f>+PDs!K137</f>
        <v>0.006526263512502974</v>
      </c>
      <c r="C138" s="20">
        <f t="shared" si="22"/>
        <v>-2.4823329006903787</v>
      </c>
      <c r="D138" s="21">
        <f t="shared" si="29"/>
        <v>0.20658950052410002</v>
      </c>
      <c r="E138" s="20">
        <f t="shared" si="23"/>
        <v>0.4545211772009089</v>
      </c>
      <c r="F138" s="20">
        <f t="shared" si="30"/>
        <v>3.090232306167813</v>
      </c>
      <c r="G138" s="20">
        <f t="shared" si="24"/>
        <v>0.8907359313937548</v>
      </c>
      <c r="H138" s="20">
        <f t="shared" si="25"/>
        <v>-1.209962276227382</v>
      </c>
      <c r="I138" s="20">
        <f t="shared" si="26"/>
        <v>0.11314668429801385</v>
      </c>
      <c r="J138" s="20">
        <f t="shared" si="27"/>
        <v>0.15536889791583017</v>
      </c>
      <c r="K138" s="6">
        <v>5</v>
      </c>
      <c r="L138" s="20">
        <f t="shared" si="31"/>
        <v>1.8103244066977022</v>
      </c>
      <c r="M138" s="24">
        <v>0.3</v>
      </c>
      <c r="N138" s="20">
        <f t="shared" si="32"/>
        <v>0.05790526500011679</v>
      </c>
      <c r="O138" s="6">
        <v>36</v>
      </c>
      <c r="P138" s="22">
        <f t="shared" si="28"/>
        <v>27.620811405055715</v>
      </c>
      <c r="Q138" s="6"/>
      <c r="R138" s="6"/>
      <c r="S138" s="22"/>
      <c r="AB138" s="22"/>
      <c r="AC138" s="22"/>
      <c r="AD138" s="22"/>
      <c r="AG138" s="22"/>
    </row>
    <row r="139" spans="1:33" ht="15">
      <c r="A139" s="5">
        <v>134</v>
      </c>
      <c r="B139" s="19">
        <f>+PDs!K138</f>
        <v>0.05648300608239503</v>
      </c>
      <c r="C139" s="20">
        <f t="shared" si="22"/>
        <v>-1.585001417681919</v>
      </c>
      <c r="D139" s="21">
        <f t="shared" si="29"/>
        <v>0.12712308870801584</v>
      </c>
      <c r="E139" s="20">
        <f t="shared" si="23"/>
        <v>0.35654324942146337</v>
      </c>
      <c r="F139" s="20">
        <f t="shared" si="30"/>
        <v>3.090232306167813</v>
      </c>
      <c r="G139" s="20">
        <f t="shared" si="24"/>
        <v>0.9342788188180144</v>
      </c>
      <c r="H139" s="20">
        <f t="shared" si="25"/>
        <v>-0.5171903076909907</v>
      </c>
      <c r="I139" s="20">
        <f t="shared" si="26"/>
        <v>0.30251165863215856</v>
      </c>
      <c r="J139" s="20">
        <f t="shared" si="27"/>
        <v>0.07614708406279282</v>
      </c>
      <c r="K139" s="6">
        <v>5</v>
      </c>
      <c r="L139" s="20">
        <f t="shared" si="31"/>
        <v>1.3438647875803436</v>
      </c>
      <c r="M139" s="24">
        <v>0.27</v>
      </c>
      <c r="N139" s="20">
        <f t="shared" si="32"/>
        <v>0.08926989558231585</v>
      </c>
      <c r="O139" s="6">
        <v>63</v>
      </c>
      <c r="P139" s="22">
        <f t="shared" si="28"/>
        <v>74.51804533733817</v>
      </c>
      <c r="Q139" s="6"/>
      <c r="R139" s="6"/>
      <c r="S139" s="22"/>
      <c r="AB139" s="22"/>
      <c r="AC139" s="22"/>
      <c r="AD139" s="22"/>
      <c r="AG139" s="22"/>
    </row>
    <row r="140" spans="1:33" ht="15">
      <c r="A140" s="5">
        <v>135</v>
      </c>
      <c r="B140" s="19">
        <f>+PDs!K139</f>
        <v>0.012980815123904917</v>
      </c>
      <c r="C140" s="20">
        <f t="shared" si="22"/>
        <v>-2.2267852409894897</v>
      </c>
      <c r="D140" s="21">
        <f t="shared" si="29"/>
        <v>0.18270561434338237</v>
      </c>
      <c r="E140" s="20">
        <f t="shared" si="23"/>
        <v>0.4274407729070571</v>
      </c>
      <c r="F140" s="20">
        <f t="shared" si="30"/>
        <v>3.090232306167813</v>
      </c>
      <c r="G140" s="20">
        <f t="shared" si="24"/>
        <v>0.9040433538589937</v>
      </c>
      <c r="H140" s="20">
        <f t="shared" si="25"/>
        <v>-1.0020470276252447</v>
      </c>
      <c r="I140" s="20">
        <f t="shared" si="26"/>
        <v>0.15816044014114905</v>
      </c>
      <c r="J140" s="20">
        <f t="shared" si="27"/>
        <v>0.12709211467817266</v>
      </c>
      <c r="K140" s="6">
        <v>1</v>
      </c>
      <c r="L140" s="20">
        <f t="shared" si="31"/>
        <v>1</v>
      </c>
      <c r="M140" s="24">
        <v>0.33</v>
      </c>
      <c r="N140" s="20">
        <f t="shared" si="32"/>
        <v>0.04790927625569057</v>
      </c>
      <c r="O140" s="6">
        <v>81</v>
      </c>
      <c r="P140" s="22">
        <f t="shared" si="28"/>
        <v>51.41863074141991</v>
      </c>
      <c r="Q140" s="6"/>
      <c r="R140" s="6"/>
      <c r="S140" s="22"/>
      <c r="AB140" s="22"/>
      <c r="AC140" s="22"/>
      <c r="AD140" s="22"/>
      <c r="AG140" s="22"/>
    </row>
    <row r="141" spans="1:33" ht="15">
      <c r="A141" s="5">
        <v>136</v>
      </c>
      <c r="B141" s="19">
        <f>+PDs!K140</f>
        <v>0.13365089470874195</v>
      </c>
      <c r="C141" s="20">
        <f t="shared" si="22"/>
        <v>-1.1092976711696565</v>
      </c>
      <c r="D141" s="21">
        <f t="shared" si="29"/>
        <v>0.12015031036948978</v>
      </c>
      <c r="E141" s="20">
        <f t="shared" si="23"/>
        <v>0.3466270479484972</v>
      </c>
      <c r="F141" s="20">
        <f t="shared" si="30"/>
        <v>3.090232306167813</v>
      </c>
      <c r="G141" s="20">
        <f t="shared" si="24"/>
        <v>0.9380030328471812</v>
      </c>
      <c r="H141" s="20">
        <f t="shared" si="25"/>
        <v>-0.040660390288785604</v>
      </c>
      <c r="I141" s="20">
        <f t="shared" si="26"/>
        <v>0.483783319717226</v>
      </c>
      <c r="J141" s="20">
        <f t="shared" si="27"/>
        <v>0.052333915926590396</v>
      </c>
      <c r="K141" s="6">
        <v>4</v>
      </c>
      <c r="L141" s="20">
        <f t="shared" si="31"/>
        <v>1.1703764478242276</v>
      </c>
      <c r="M141" s="24">
        <v>0.34</v>
      </c>
      <c r="N141" s="20">
        <f t="shared" si="32"/>
        <v>0.1393274929088342</v>
      </c>
      <c r="O141" s="6">
        <v>45</v>
      </c>
      <c r="P141" s="22">
        <f t="shared" si="28"/>
        <v>83.0740176468924</v>
      </c>
      <c r="Q141" s="6"/>
      <c r="R141" s="6"/>
      <c r="S141" s="22"/>
      <c r="AB141" s="22"/>
      <c r="AC141" s="22"/>
      <c r="AD141" s="22"/>
      <c r="AG141" s="22"/>
    </row>
    <row r="142" spans="1:33" ht="15">
      <c r="A142" s="5">
        <v>137</v>
      </c>
      <c r="B142" s="19">
        <f>+PDs!K141</f>
        <v>0.002211458959941704</v>
      </c>
      <c r="C142" s="20">
        <f t="shared" si="22"/>
        <v>-2.846309534459918</v>
      </c>
      <c r="D142" s="21">
        <f t="shared" si="29"/>
        <v>0.22743852191188588</v>
      </c>
      <c r="E142" s="20">
        <f t="shared" si="23"/>
        <v>0.47690514980642207</v>
      </c>
      <c r="F142" s="20">
        <f t="shared" si="30"/>
        <v>3.090232306167813</v>
      </c>
      <c r="G142" s="20">
        <f t="shared" si="24"/>
        <v>0.8789547645289342</v>
      </c>
      <c r="H142" s="20">
        <f t="shared" si="25"/>
        <v>-1.5615841553415104</v>
      </c>
      <c r="I142" s="20">
        <f t="shared" si="26"/>
        <v>0.059192992259131195</v>
      </c>
      <c r="J142" s="20">
        <f t="shared" si="27"/>
        <v>0.20561740346429705</v>
      </c>
      <c r="K142" s="6">
        <v>4</v>
      </c>
      <c r="L142" s="20">
        <f t="shared" si="31"/>
        <v>1.8919541570725595</v>
      </c>
      <c r="M142" s="24">
        <v>0.25</v>
      </c>
      <c r="N142" s="20">
        <f t="shared" si="32"/>
        <v>0.02695161220044251</v>
      </c>
      <c r="O142" s="6">
        <v>63</v>
      </c>
      <c r="P142" s="22">
        <f t="shared" si="28"/>
        <v>22.49785828431939</v>
      </c>
      <c r="Q142" s="6"/>
      <c r="R142" s="6"/>
      <c r="S142" s="22"/>
      <c r="AB142" s="22"/>
      <c r="AC142" s="22"/>
      <c r="AD142" s="22"/>
      <c r="AG142" s="22"/>
    </row>
    <row r="143" spans="1:33" ht="15">
      <c r="A143" s="5">
        <v>138</v>
      </c>
      <c r="B143" s="19">
        <f>+PDs!K142</f>
        <v>0.04069420188402146</v>
      </c>
      <c r="C143" s="20">
        <f t="shared" si="22"/>
        <v>-1.742686427339714</v>
      </c>
      <c r="D143" s="21">
        <f t="shared" si="29"/>
        <v>0.1356862047630942</v>
      </c>
      <c r="E143" s="20">
        <f t="shared" si="23"/>
        <v>0.36835608419448457</v>
      </c>
      <c r="F143" s="20">
        <f t="shared" si="30"/>
        <v>3.090232306167813</v>
      </c>
      <c r="G143" s="20">
        <f t="shared" si="24"/>
        <v>0.9296847827284825</v>
      </c>
      <c r="H143" s="20">
        <f t="shared" si="25"/>
        <v>-0.6500919096628455</v>
      </c>
      <c r="I143" s="20">
        <f t="shared" si="26"/>
        <v>0.2578164274118918</v>
      </c>
      <c r="J143" s="20">
        <f t="shared" si="27"/>
        <v>0.08638159726849169</v>
      </c>
      <c r="K143" s="6">
        <v>2</v>
      </c>
      <c r="L143" s="20">
        <f t="shared" si="31"/>
        <v>1.0992404157012918</v>
      </c>
      <c r="M143" s="24">
        <v>0.35</v>
      </c>
      <c r="N143" s="20">
        <f t="shared" si="32"/>
        <v>0.08353433390653604</v>
      </c>
      <c r="O143" s="6">
        <v>45</v>
      </c>
      <c r="P143" s="22">
        <f t="shared" si="28"/>
        <v>49.80734659177212</v>
      </c>
      <c r="Q143" s="6"/>
      <c r="R143" s="6"/>
      <c r="S143" s="22"/>
      <c r="AB143" s="22"/>
      <c r="AC143" s="22"/>
      <c r="AD143" s="22"/>
      <c r="AG143" s="22"/>
    </row>
    <row r="144" spans="1:33" ht="15">
      <c r="A144" s="5">
        <v>139</v>
      </c>
      <c r="B144" s="19">
        <f>+PDs!K143</f>
        <v>0.050074753457432314</v>
      </c>
      <c r="C144" s="20">
        <f t="shared" si="22"/>
        <v>-1.6441292513769947</v>
      </c>
      <c r="D144" s="21">
        <f t="shared" si="29"/>
        <v>0.1298134517291455</v>
      </c>
      <c r="E144" s="20">
        <f t="shared" si="23"/>
        <v>0.36029633876733397</v>
      </c>
      <c r="F144" s="20">
        <f t="shared" si="30"/>
        <v>3.090232306167813</v>
      </c>
      <c r="G144" s="20">
        <f t="shared" si="24"/>
        <v>0.9328379003186216</v>
      </c>
      <c r="H144" s="20">
        <f t="shared" si="25"/>
        <v>-0.5689411475915801</v>
      </c>
      <c r="I144" s="20">
        <f t="shared" si="26"/>
        <v>0.28469803995819803</v>
      </c>
      <c r="J144" s="20">
        <f t="shared" si="27"/>
        <v>0.07983132396810373</v>
      </c>
      <c r="K144" s="6">
        <v>3</v>
      </c>
      <c r="L144" s="20">
        <f t="shared" si="31"/>
        <v>1.1813826767851652</v>
      </c>
      <c r="M144" s="24">
        <v>0.19</v>
      </c>
      <c r="N144" s="20">
        <f t="shared" si="32"/>
        <v>0.05266417838605739</v>
      </c>
      <c r="O144" s="6">
        <v>63</v>
      </c>
      <c r="P144" s="22">
        <f t="shared" si="28"/>
        <v>43.96142290776141</v>
      </c>
      <c r="Q144" s="6"/>
      <c r="R144" s="6"/>
      <c r="S144" s="22"/>
      <c r="AB144" s="22"/>
      <c r="AC144" s="22"/>
      <c r="AD144" s="22"/>
      <c r="AG144" s="22"/>
    </row>
    <row r="145" spans="1:33" ht="15">
      <c r="A145" s="5">
        <v>140</v>
      </c>
      <c r="B145" s="19">
        <f>+PDs!K144</f>
        <v>0.01919048174503881</v>
      </c>
      <c r="C145" s="20">
        <f t="shared" si="22"/>
        <v>-2.070762850543922</v>
      </c>
      <c r="D145" s="21">
        <f t="shared" si="29"/>
        <v>0.1659690183538604</v>
      </c>
      <c r="E145" s="20">
        <f t="shared" si="23"/>
        <v>0.407392953245218</v>
      </c>
      <c r="F145" s="20">
        <f t="shared" si="30"/>
        <v>3.090232306167813</v>
      </c>
      <c r="G145" s="20">
        <f t="shared" si="24"/>
        <v>0.9132529669517311</v>
      </c>
      <c r="H145" s="20">
        <f t="shared" si="25"/>
        <v>-0.8889365975236345</v>
      </c>
      <c r="I145" s="20">
        <f t="shared" si="26"/>
        <v>0.18701857766228244</v>
      </c>
      <c r="J145" s="20">
        <f t="shared" si="27"/>
        <v>0.1122812955014353</v>
      </c>
      <c r="K145" s="6">
        <v>2</v>
      </c>
      <c r="L145" s="20">
        <f t="shared" si="31"/>
        <v>1.1350219556544665</v>
      </c>
      <c r="M145" s="24">
        <v>0.16</v>
      </c>
      <c r="N145" s="20">
        <f t="shared" si="32"/>
        <v>0.03047817178268084</v>
      </c>
      <c r="O145" s="6">
        <v>72</v>
      </c>
      <c r="P145" s="22">
        <f t="shared" si="28"/>
        <v>29.07617588067752</v>
      </c>
      <c r="Q145" s="6"/>
      <c r="R145" s="6"/>
      <c r="S145" s="22"/>
      <c r="AB145" s="22"/>
      <c r="AC145" s="22"/>
      <c r="AD145" s="22"/>
      <c r="AG145" s="22"/>
    </row>
    <row r="146" spans="1:33" ht="15">
      <c r="A146" s="5">
        <v>141</v>
      </c>
      <c r="B146" s="19">
        <f>+PDs!K145</f>
        <v>0.0371162524621251</v>
      </c>
      <c r="C146" s="20">
        <f t="shared" si="22"/>
        <v>-1.7851776566737956</v>
      </c>
      <c r="D146" s="21">
        <f t="shared" si="29"/>
        <v>0.13875910284504597</v>
      </c>
      <c r="E146" s="20">
        <f t="shared" si="23"/>
        <v>0.37250382930252673</v>
      </c>
      <c r="F146" s="20">
        <f t="shared" si="30"/>
        <v>3.090232306167813</v>
      </c>
      <c r="G146" s="20">
        <f t="shared" si="24"/>
        <v>0.928030655288366</v>
      </c>
      <c r="H146" s="20">
        <f t="shared" si="25"/>
        <v>-0.6832255869768525</v>
      </c>
      <c r="I146" s="20">
        <f t="shared" si="26"/>
        <v>0.24723215339039245</v>
      </c>
      <c r="J146" s="20">
        <f t="shared" si="27"/>
        <v>0.08937044736498334</v>
      </c>
      <c r="K146" s="6">
        <v>1</v>
      </c>
      <c r="L146" s="20">
        <f t="shared" si="31"/>
        <v>1</v>
      </c>
      <c r="M146" s="24">
        <v>0.33</v>
      </c>
      <c r="N146" s="20">
        <f t="shared" si="32"/>
        <v>0.06933824730632823</v>
      </c>
      <c r="O146" s="6">
        <v>81</v>
      </c>
      <c r="P146" s="22">
        <f t="shared" si="28"/>
        <v>74.41727392151678</v>
      </c>
      <c r="Q146" s="6"/>
      <c r="R146" s="6"/>
      <c r="S146" s="22"/>
      <c r="AB146" s="22"/>
      <c r="AC146" s="22"/>
      <c r="AD146" s="22"/>
      <c r="AG146" s="22"/>
    </row>
    <row r="147" spans="1:33" ht="15">
      <c r="A147" s="5">
        <v>142</v>
      </c>
      <c r="B147" s="19">
        <f>+PDs!K146</f>
        <v>0.06099222523713751</v>
      </c>
      <c r="C147" s="20">
        <f t="shared" si="22"/>
        <v>-1.5464975535226844</v>
      </c>
      <c r="D147" s="21">
        <f t="shared" si="29"/>
        <v>0.12568528058283723</v>
      </c>
      <c r="E147" s="20">
        <f t="shared" si="23"/>
        <v>0.35452119905985485</v>
      </c>
      <c r="F147" s="20">
        <f t="shared" si="30"/>
        <v>3.090232306167813</v>
      </c>
      <c r="G147" s="20">
        <f t="shared" si="24"/>
        <v>0.9350479770670395</v>
      </c>
      <c r="H147" s="20">
        <f t="shared" si="25"/>
        <v>-0.482269040762001</v>
      </c>
      <c r="I147" s="20">
        <f t="shared" si="26"/>
        <v>0.31480741856318556</v>
      </c>
      <c r="J147" s="20">
        <f t="shared" si="27"/>
        <v>0.07384270713297778</v>
      </c>
      <c r="K147" s="6">
        <v>4</v>
      </c>
      <c r="L147" s="20">
        <f t="shared" si="31"/>
        <v>1.2491218714947416</v>
      </c>
      <c r="M147" s="24">
        <v>0.31</v>
      </c>
      <c r="N147" s="20">
        <f t="shared" si="32"/>
        <v>0.09828429388338217</v>
      </c>
      <c r="O147" s="6">
        <v>18</v>
      </c>
      <c r="P147" s="22">
        <f t="shared" si="28"/>
        <v>23.440804091186646</v>
      </c>
      <c r="Q147" s="6"/>
      <c r="R147" s="6"/>
      <c r="S147" s="22"/>
      <c r="AB147" s="22"/>
      <c r="AC147" s="22"/>
      <c r="AD147" s="22"/>
      <c r="AG147" s="22"/>
    </row>
    <row r="148" spans="1:33" ht="15">
      <c r="A148" s="5">
        <v>143</v>
      </c>
      <c r="B148" s="19">
        <f>+PDs!K147</f>
        <v>0.012500318841439066</v>
      </c>
      <c r="C148" s="20">
        <f t="shared" si="22"/>
        <v>-2.2413928742773184</v>
      </c>
      <c r="D148" s="21">
        <f t="shared" si="29"/>
        <v>0.18423034744929612</v>
      </c>
      <c r="E148" s="20">
        <f t="shared" si="23"/>
        <v>0.42922062794010274</v>
      </c>
      <c r="F148" s="20">
        <f t="shared" si="30"/>
        <v>3.090232306167813</v>
      </c>
      <c r="G148" s="20">
        <f t="shared" si="24"/>
        <v>0.9031996747955038</v>
      </c>
      <c r="H148" s="20">
        <f t="shared" si="25"/>
        <v>-1.0130665996423727</v>
      </c>
      <c r="I148" s="20">
        <f t="shared" si="26"/>
        <v>0.15551417532271578</v>
      </c>
      <c r="J148" s="20">
        <f t="shared" si="27"/>
        <v>0.12856959197121484</v>
      </c>
      <c r="K148" s="6">
        <v>1</v>
      </c>
      <c r="L148" s="20">
        <f t="shared" si="31"/>
        <v>1</v>
      </c>
      <c r="M148" s="24">
        <v>0.29</v>
      </c>
      <c r="N148" s="20">
        <f t="shared" si="32"/>
        <v>0.041474018379570245</v>
      </c>
      <c r="O148" s="6">
        <v>81</v>
      </c>
      <c r="P148" s="22">
        <f t="shared" si="28"/>
        <v>44.511990225873774</v>
      </c>
      <c r="Q148" s="6"/>
      <c r="R148" s="6"/>
      <c r="S148" s="22"/>
      <c r="AB148" s="22"/>
      <c r="AC148" s="22"/>
      <c r="AD148" s="22"/>
      <c r="AG148" s="22"/>
    </row>
    <row r="149" spans="1:33" ht="15">
      <c r="A149" s="5">
        <v>144</v>
      </c>
      <c r="B149" s="19">
        <f>+PDs!K148</f>
        <v>0.009847680653224571</v>
      </c>
      <c r="C149" s="20">
        <f t="shared" si="22"/>
        <v>-2.3321013262109944</v>
      </c>
      <c r="D149" s="21">
        <f t="shared" si="29"/>
        <v>0.19334011349209773</v>
      </c>
      <c r="E149" s="20">
        <f t="shared" si="23"/>
        <v>0.43970457524580947</v>
      </c>
      <c r="F149" s="20">
        <f t="shared" si="30"/>
        <v>3.090232306167813</v>
      </c>
      <c r="G149" s="20">
        <f t="shared" si="24"/>
        <v>0.8981424644831699</v>
      </c>
      <c r="H149" s="20">
        <f t="shared" si="25"/>
        <v>-1.0836944929184302</v>
      </c>
      <c r="I149" s="20">
        <f t="shared" si="26"/>
        <v>0.1392501390916858</v>
      </c>
      <c r="J149" s="20">
        <f t="shared" si="27"/>
        <v>0.13811037928733153</v>
      </c>
      <c r="K149" s="6">
        <v>5</v>
      </c>
      <c r="L149" s="20">
        <f t="shared" si="31"/>
        <v>1.696793044676998</v>
      </c>
      <c r="M149" s="24">
        <v>0.29</v>
      </c>
      <c r="N149" s="20">
        <f t="shared" si="32"/>
        <v>0.06367506551832074</v>
      </c>
      <c r="O149" s="6">
        <v>54</v>
      </c>
      <c r="P149" s="22">
        <f t="shared" si="28"/>
        <v>45.55950937835849</v>
      </c>
      <c r="Q149" s="6"/>
      <c r="R149" s="6"/>
      <c r="S149" s="22"/>
      <c r="AB149" s="22"/>
      <c r="AC149" s="22"/>
      <c r="AD149" s="22"/>
      <c r="AG149" s="22"/>
    </row>
    <row r="150" spans="1:33" ht="15">
      <c r="A150" s="5">
        <v>145</v>
      </c>
      <c r="B150" s="19">
        <f>+PDs!K149</f>
        <v>5.732179752748778E-05</v>
      </c>
      <c r="C150" s="20">
        <f t="shared" si="22"/>
        <v>-3.8573060212828425</v>
      </c>
      <c r="D150" s="21">
        <f t="shared" si="29"/>
        <v>0.2396565616125748</v>
      </c>
      <c r="E150" s="20">
        <f t="shared" si="23"/>
        <v>0.4895473027324068</v>
      </c>
      <c r="F150" s="20">
        <f t="shared" si="30"/>
        <v>3.090232306167813</v>
      </c>
      <c r="G150" s="20">
        <f t="shared" si="24"/>
        <v>0.8719767418844526</v>
      </c>
      <c r="H150" s="20">
        <f t="shared" si="25"/>
        <v>-2.68870833173268</v>
      </c>
      <c r="I150" s="20">
        <f t="shared" si="26"/>
        <v>0.0035864530805469943</v>
      </c>
      <c r="J150" s="20">
        <f t="shared" si="27"/>
        <v>0.42712358352693686</v>
      </c>
      <c r="K150" s="6">
        <v>5</v>
      </c>
      <c r="L150" s="20">
        <f t="shared" si="31"/>
        <v>5.754870012565135</v>
      </c>
      <c r="M150" s="24">
        <v>0.3</v>
      </c>
      <c r="N150" s="20">
        <f t="shared" si="32"/>
        <v>0.006092907537316343</v>
      </c>
      <c r="O150" s="6">
        <v>27</v>
      </c>
      <c r="P150" s="22">
        <f t="shared" si="28"/>
        <v>2.179737671474922</v>
      </c>
      <c r="Q150" s="6"/>
      <c r="R150" s="6"/>
      <c r="S150" s="22"/>
      <c r="AB150" s="22"/>
      <c r="AC150" s="22"/>
      <c r="AD150" s="22"/>
      <c r="AG150" s="22"/>
    </row>
    <row r="151" spans="1:33" ht="15">
      <c r="A151" s="5">
        <v>146</v>
      </c>
      <c r="B151" s="19">
        <f>+PDs!K150</f>
        <v>0.0339504522342394</v>
      </c>
      <c r="C151" s="20">
        <f t="shared" si="22"/>
        <v>-1.8256638975132526</v>
      </c>
      <c r="D151" s="21">
        <f t="shared" si="29"/>
        <v>0.1419763995773542</v>
      </c>
      <c r="E151" s="20">
        <f t="shared" si="23"/>
        <v>0.37679755781766183</v>
      </c>
      <c r="F151" s="20">
        <f t="shared" si="30"/>
        <v>3.090232306167813</v>
      </c>
      <c r="G151" s="20">
        <f t="shared" si="24"/>
        <v>0.926295633382046</v>
      </c>
      <c r="H151" s="20">
        <f t="shared" si="25"/>
        <v>-0.7138886200354583</v>
      </c>
      <c r="I151" s="20">
        <f t="shared" si="26"/>
        <v>0.2376480273857355</v>
      </c>
      <c r="J151" s="20">
        <f t="shared" si="27"/>
        <v>0.09231430537383399</v>
      </c>
      <c r="K151" s="6">
        <v>4</v>
      </c>
      <c r="L151" s="20">
        <f t="shared" si="31"/>
        <v>1.321455300248231</v>
      </c>
      <c r="M151" s="24">
        <v>0.23</v>
      </c>
      <c r="N151" s="20">
        <f t="shared" si="32"/>
        <v>0.06191076527628109</v>
      </c>
      <c r="O151" s="6">
        <v>27</v>
      </c>
      <c r="P151" s="22">
        <f t="shared" si="28"/>
        <v>22.148576277589562</v>
      </c>
      <c r="Q151" s="6"/>
      <c r="R151" s="6"/>
      <c r="S151" s="22"/>
      <c r="AB151" s="22"/>
      <c r="AC151" s="22"/>
      <c r="AD151" s="22"/>
      <c r="AG151" s="22"/>
    </row>
    <row r="152" spans="1:33" ht="15">
      <c r="A152" s="5">
        <v>147</v>
      </c>
      <c r="B152" s="19">
        <f>+PDs!K151</f>
        <v>0.12320081210019881</v>
      </c>
      <c r="C152" s="20">
        <f t="shared" si="22"/>
        <v>-1.1591338642105051</v>
      </c>
      <c r="D152" s="21">
        <f t="shared" si="29"/>
        <v>0.12025346010064905</v>
      </c>
      <c r="E152" s="20">
        <f t="shared" si="23"/>
        <v>0.3467758066830053</v>
      </c>
      <c r="F152" s="20">
        <f t="shared" si="30"/>
        <v>3.090232306167813</v>
      </c>
      <c r="G152" s="20">
        <f t="shared" si="24"/>
        <v>0.937948047548131</v>
      </c>
      <c r="H152" s="20">
        <f t="shared" si="25"/>
        <v>-0.0933058751282139</v>
      </c>
      <c r="I152" s="20">
        <f t="shared" si="26"/>
        <v>0.46283028238494606</v>
      </c>
      <c r="J152" s="20">
        <f t="shared" si="27"/>
        <v>0.0543943732658428</v>
      </c>
      <c r="K152" s="6">
        <v>1</v>
      </c>
      <c r="L152" s="20">
        <f t="shared" si="31"/>
        <v>1</v>
      </c>
      <c r="M152" s="24">
        <v>0.25</v>
      </c>
      <c r="N152" s="20">
        <f t="shared" si="32"/>
        <v>0.0849073675711868</v>
      </c>
      <c r="O152" s="6">
        <v>81</v>
      </c>
      <c r="P152" s="22">
        <f t="shared" si="28"/>
        <v>91.12683224577624</v>
      </c>
      <c r="Q152" s="6"/>
      <c r="R152" s="6"/>
      <c r="S152" s="22"/>
      <c r="AB152" s="22"/>
      <c r="AC152" s="22"/>
      <c r="AD152" s="22"/>
      <c r="AG152" s="22"/>
    </row>
    <row r="153" spans="1:33" ht="15">
      <c r="A153" s="5">
        <v>148</v>
      </c>
      <c r="B153" s="19">
        <f>+PDs!K152</f>
        <v>0.01465816869625079</v>
      </c>
      <c r="C153" s="20">
        <f t="shared" si="22"/>
        <v>-2.179206417775658</v>
      </c>
      <c r="D153" s="21">
        <f t="shared" si="29"/>
        <v>0.17766113105577158</v>
      </c>
      <c r="E153" s="20">
        <f t="shared" si="23"/>
        <v>0.4214986726619333</v>
      </c>
      <c r="F153" s="20">
        <f t="shared" si="30"/>
        <v>3.090232306167813</v>
      </c>
      <c r="G153" s="20">
        <f t="shared" si="24"/>
        <v>0.9068290185830118</v>
      </c>
      <c r="H153" s="20">
        <f t="shared" si="25"/>
        <v>-0.9667507154532546</v>
      </c>
      <c r="I153" s="20">
        <f t="shared" si="26"/>
        <v>0.1668343337213057</v>
      </c>
      <c r="J153" s="20">
        <f t="shared" si="27"/>
        <v>0.12238988418667435</v>
      </c>
      <c r="K153" s="6">
        <v>5</v>
      </c>
      <c r="L153" s="20">
        <f t="shared" si="31"/>
        <v>1.599645318344616</v>
      </c>
      <c r="M153" s="24">
        <v>0.17</v>
      </c>
      <c r="N153" s="20">
        <f t="shared" si="32"/>
        <v>0.04138274129081436</v>
      </c>
      <c r="O153" s="6">
        <v>36</v>
      </c>
      <c r="P153" s="22">
        <f t="shared" si="28"/>
        <v>19.73956759571845</v>
      </c>
      <c r="Q153" s="6"/>
      <c r="R153" s="6"/>
      <c r="S153" s="22"/>
      <c r="AB153" s="22"/>
      <c r="AC153" s="22"/>
      <c r="AD153" s="22"/>
      <c r="AG153" s="22"/>
    </row>
    <row r="154" spans="1:33" ht="15">
      <c r="A154" s="5">
        <v>149</v>
      </c>
      <c r="B154" s="19">
        <f>+PDs!K153</f>
        <v>0.0016718808462563826</v>
      </c>
      <c r="C154" s="20">
        <f t="shared" si="22"/>
        <v>-2.9342301481854607</v>
      </c>
      <c r="D154" s="21">
        <f t="shared" si="29"/>
        <v>0.2303765498464218</v>
      </c>
      <c r="E154" s="20">
        <f t="shared" si="23"/>
        <v>0.47997557213510544</v>
      </c>
      <c r="F154" s="20">
        <f t="shared" si="30"/>
        <v>3.090232306167813</v>
      </c>
      <c r="G154" s="20">
        <f t="shared" si="24"/>
        <v>0.877281853313733</v>
      </c>
      <c r="H154" s="20">
        <f t="shared" si="25"/>
        <v>-1.6539657391992977</v>
      </c>
      <c r="I154" s="20">
        <f t="shared" si="26"/>
        <v>0.0490672370537948</v>
      </c>
      <c r="J154" s="20">
        <f t="shared" si="27"/>
        <v>0.21974783899764821</v>
      </c>
      <c r="K154" s="6">
        <v>1</v>
      </c>
      <c r="L154" s="20">
        <f t="shared" si="31"/>
        <v>1</v>
      </c>
      <c r="M154" s="24">
        <v>0.2</v>
      </c>
      <c r="N154" s="20">
        <f t="shared" si="32"/>
        <v>0.009479071241507684</v>
      </c>
      <c r="O154" s="6">
        <v>72</v>
      </c>
      <c r="P154" s="22">
        <f t="shared" si="28"/>
        <v>9.043033964398331</v>
      </c>
      <c r="Q154" s="6"/>
      <c r="R154" s="6"/>
      <c r="S154" s="22"/>
      <c r="AB154" s="22"/>
      <c r="AC154" s="22"/>
      <c r="AD154" s="22"/>
      <c r="AG154" s="22"/>
    </row>
    <row r="155" spans="1:33" ht="15">
      <c r="A155" s="5">
        <v>150</v>
      </c>
      <c r="B155" s="19">
        <f>+PDs!K154</f>
        <v>0.0029395914586063995</v>
      </c>
      <c r="C155" s="20">
        <f t="shared" si="22"/>
        <v>-2.754444673480007</v>
      </c>
      <c r="D155" s="21">
        <f t="shared" si="29"/>
        <v>0.22359739345951954</v>
      </c>
      <c r="E155" s="20">
        <f t="shared" si="23"/>
        <v>0.4728608605705483</v>
      </c>
      <c r="F155" s="20">
        <f t="shared" si="30"/>
        <v>3.090232306167813</v>
      </c>
      <c r="G155" s="20">
        <f t="shared" si="24"/>
        <v>0.8811371099553579</v>
      </c>
      <c r="H155" s="20">
        <f t="shared" si="25"/>
        <v>-1.4676430616888938</v>
      </c>
      <c r="I155" s="20">
        <f t="shared" si="26"/>
        <v>0.07110060226940108</v>
      </c>
      <c r="J155" s="20">
        <f t="shared" si="27"/>
        <v>0.19172065280147088</v>
      </c>
      <c r="K155" s="6">
        <v>3</v>
      </c>
      <c r="L155" s="20">
        <f t="shared" si="31"/>
        <v>1.5382244078401357</v>
      </c>
      <c r="M155" s="24">
        <v>0.24</v>
      </c>
      <c r="N155" s="20">
        <f t="shared" si="32"/>
        <v>0.025163263318132737</v>
      </c>
      <c r="O155" s="6">
        <v>18</v>
      </c>
      <c r="P155" s="22">
        <f t="shared" si="28"/>
        <v>6.001438301374658</v>
      </c>
      <c r="Q155" s="6"/>
      <c r="R155" s="6"/>
      <c r="S155" s="22"/>
      <c r="AB155" s="22"/>
      <c r="AC155" s="22"/>
      <c r="AD155" s="22"/>
      <c r="AG155" s="22"/>
    </row>
    <row r="156" spans="1:33" ht="15">
      <c r="A156" s="5">
        <v>151</v>
      </c>
      <c r="B156" s="19">
        <f>+PDs!K155</f>
        <v>0.15853142219748698</v>
      </c>
      <c r="C156" s="20">
        <f t="shared" si="22"/>
        <v>-1.0005118943074989</v>
      </c>
      <c r="D156" s="21">
        <f t="shared" si="29"/>
        <v>0.12004332266381816</v>
      </c>
      <c r="E156" s="20">
        <f t="shared" si="23"/>
        <v>0.3464726867500787</v>
      </c>
      <c r="F156" s="20">
        <f t="shared" si="30"/>
        <v>3.090232306167813</v>
      </c>
      <c r="G156" s="20">
        <f t="shared" si="24"/>
        <v>0.9380600606230829</v>
      </c>
      <c r="H156" s="20">
        <f t="shared" si="25"/>
        <v>0.07480245502164007</v>
      </c>
      <c r="I156" s="20">
        <f t="shared" si="26"/>
        <v>0.5298140557661143</v>
      </c>
      <c r="J156" s="20">
        <f t="shared" si="27"/>
        <v>0.04814247647382354</v>
      </c>
      <c r="K156" s="6">
        <v>4</v>
      </c>
      <c r="L156" s="20">
        <f t="shared" si="31"/>
        <v>1.155668855760722</v>
      </c>
      <c r="M156" s="24">
        <v>0.26</v>
      </c>
      <c r="N156" s="20">
        <f t="shared" si="32"/>
        <v>0.11156074183802157</v>
      </c>
      <c r="O156" s="6">
        <v>45</v>
      </c>
      <c r="P156" s="22">
        <f t="shared" si="28"/>
        <v>66.51809232092037</v>
      </c>
      <c r="Q156" s="6"/>
      <c r="R156" s="6"/>
      <c r="S156" s="22"/>
      <c r="AB156" s="22"/>
      <c r="AC156" s="22"/>
      <c r="AD156" s="22"/>
      <c r="AG156" s="22"/>
    </row>
    <row r="157" spans="1:33" ht="15">
      <c r="A157" s="5">
        <v>152</v>
      </c>
      <c r="B157" s="19">
        <f>+PDs!K156</f>
        <v>0.0028082221276310966</v>
      </c>
      <c r="C157" s="20">
        <f t="shared" si="22"/>
        <v>-2.769372147775789</v>
      </c>
      <c r="D157" s="21">
        <f t="shared" si="29"/>
        <v>0.22428010921617084</v>
      </c>
      <c r="E157" s="20">
        <f t="shared" si="23"/>
        <v>0.4735822095646867</v>
      </c>
      <c r="F157" s="20">
        <f t="shared" si="30"/>
        <v>3.090232306167813</v>
      </c>
      <c r="G157" s="20">
        <f t="shared" si="24"/>
        <v>0.880749618668001</v>
      </c>
      <c r="H157" s="20">
        <f t="shared" si="25"/>
        <v>-1.4827064088061963</v>
      </c>
      <c r="I157" s="20">
        <f t="shared" si="26"/>
        <v>0.06907621557787581</v>
      </c>
      <c r="J157" s="20">
        <f t="shared" si="27"/>
        <v>0.19392015144096542</v>
      </c>
      <c r="K157" s="6">
        <v>2</v>
      </c>
      <c r="L157" s="20">
        <f t="shared" si="31"/>
        <v>1.2734660051358009</v>
      </c>
      <c r="M157" s="24">
        <v>0.25</v>
      </c>
      <c r="N157" s="20">
        <f t="shared" si="32"/>
        <v>0.02109750922186214</v>
      </c>
      <c r="O157" s="6">
        <v>45</v>
      </c>
      <c r="P157" s="22">
        <f t="shared" si="28"/>
        <v>12.579389873535302</v>
      </c>
      <c r="Q157" s="6"/>
      <c r="R157" s="6"/>
      <c r="S157" s="22"/>
      <c r="AB157" s="22"/>
      <c r="AC157" s="22"/>
      <c r="AD157" s="22"/>
      <c r="AG157" s="22"/>
    </row>
    <row r="158" spans="1:33" ht="15">
      <c r="A158" s="5">
        <v>153</v>
      </c>
      <c r="B158" s="19">
        <f>+PDs!K157</f>
        <v>0.08367382280469238</v>
      </c>
      <c r="C158" s="20">
        <f t="shared" si="22"/>
        <v>-1.3807766482798662</v>
      </c>
      <c r="D158" s="21">
        <f t="shared" si="29"/>
        <v>0.12182905712630279</v>
      </c>
      <c r="E158" s="20">
        <f t="shared" si="23"/>
        <v>0.34904019414145243</v>
      </c>
      <c r="F158" s="20">
        <f t="shared" si="30"/>
        <v>3.090232306167813</v>
      </c>
      <c r="G158" s="20">
        <f t="shared" si="24"/>
        <v>0.9371077541423384</v>
      </c>
      <c r="H158" s="20">
        <f t="shared" si="25"/>
        <v>-0.32244036276213417</v>
      </c>
      <c r="I158" s="20">
        <f t="shared" si="26"/>
        <v>0.3735595552812528</v>
      </c>
      <c r="J158" s="20">
        <f t="shared" si="27"/>
        <v>0.06472944385902306</v>
      </c>
      <c r="K158" s="6">
        <v>2</v>
      </c>
      <c r="L158" s="20">
        <f t="shared" si="31"/>
        <v>1.0716901380037633</v>
      </c>
      <c r="M158" s="24">
        <v>0.16</v>
      </c>
      <c r="N158" s="20">
        <f t="shared" si="32"/>
        <v>0.049706828902900325</v>
      </c>
      <c r="O158" s="6">
        <v>81</v>
      </c>
      <c r="P158" s="22">
        <f t="shared" si="28"/>
        <v>53.34785412003778</v>
      </c>
      <c r="Q158" s="6"/>
      <c r="R158" s="6"/>
      <c r="S158" s="22"/>
      <c r="AB158" s="22"/>
      <c r="AC158" s="22"/>
      <c r="AD158" s="22"/>
      <c r="AG158" s="22"/>
    </row>
    <row r="159" spans="1:33" ht="15">
      <c r="A159" s="5">
        <v>154</v>
      </c>
      <c r="B159" s="19">
        <f>+PDs!K158</f>
        <v>0.006067514275361549</v>
      </c>
      <c r="C159" s="20">
        <f t="shared" si="22"/>
        <v>-2.5081932338506734</v>
      </c>
      <c r="D159" s="21">
        <f t="shared" si="29"/>
        <v>0.20859859759739893</v>
      </c>
      <c r="E159" s="20">
        <f t="shared" si="23"/>
        <v>0.45672595459137083</v>
      </c>
      <c r="F159" s="20">
        <f t="shared" si="30"/>
        <v>3.090232306167813</v>
      </c>
      <c r="G159" s="20">
        <f t="shared" si="24"/>
        <v>0.8896074428660099</v>
      </c>
      <c r="H159" s="20">
        <f t="shared" si="25"/>
        <v>-1.2329077760113605</v>
      </c>
      <c r="I159" s="20">
        <f t="shared" si="26"/>
        <v>0.10880508698371788</v>
      </c>
      <c r="J159" s="20">
        <f t="shared" si="27"/>
        <v>0.15853241073589594</v>
      </c>
      <c r="K159" s="6">
        <v>5</v>
      </c>
      <c r="L159" s="20">
        <f t="shared" si="31"/>
        <v>1.8319712563392285</v>
      </c>
      <c r="M159" s="24">
        <v>0.2</v>
      </c>
      <c r="N159" s="20">
        <f t="shared" si="32"/>
        <v>0.03764245602955408</v>
      </c>
      <c r="O159" s="6">
        <v>36</v>
      </c>
      <c r="P159" s="22">
        <f t="shared" si="28"/>
        <v>17.955451526097296</v>
      </c>
      <c r="Q159" s="6"/>
      <c r="R159" s="6"/>
      <c r="S159" s="22"/>
      <c r="AB159" s="22"/>
      <c r="AC159" s="22"/>
      <c r="AD159" s="22"/>
      <c r="AG159" s="22"/>
    </row>
    <row r="160" spans="1:33" ht="15">
      <c r="A160" s="5">
        <v>155</v>
      </c>
      <c r="B160" s="19">
        <f>+PDs!K159</f>
        <v>0.031903886868757766</v>
      </c>
      <c r="C160" s="20">
        <f t="shared" si="22"/>
        <v>-1.853520617972117</v>
      </c>
      <c r="D160" s="21">
        <f t="shared" si="29"/>
        <v>0.14434429180717842</v>
      </c>
      <c r="E160" s="20">
        <f t="shared" si="23"/>
        <v>0.37992669267528234</v>
      </c>
      <c r="F160" s="20">
        <f t="shared" si="30"/>
        <v>3.090232306167813</v>
      </c>
      <c r="G160" s="20">
        <f t="shared" si="24"/>
        <v>0.9250165988742156</v>
      </c>
      <c r="H160" s="20">
        <f t="shared" si="25"/>
        <v>-0.7345369576269221</v>
      </c>
      <c r="I160" s="20">
        <f t="shared" si="26"/>
        <v>0.23131077213015572</v>
      </c>
      <c r="J160" s="20">
        <f t="shared" si="27"/>
        <v>0.09439555897739917</v>
      </c>
      <c r="K160" s="6">
        <v>2</v>
      </c>
      <c r="L160" s="20">
        <f t="shared" si="31"/>
        <v>1.1099660140203504</v>
      </c>
      <c r="M160" s="24">
        <v>0.22</v>
      </c>
      <c r="N160" s="20">
        <f t="shared" si="32"/>
        <v>0.04869367043239759</v>
      </c>
      <c r="O160" s="6">
        <v>72</v>
      </c>
      <c r="P160" s="22">
        <f t="shared" si="28"/>
        <v>46.453761592507306</v>
      </c>
      <c r="Q160" s="6"/>
      <c r="R160" s="6"/>
      <c r="S160" s="22"/>
      <c r="AB160" s="22"/>
      <c r="AC160" s="22"/>
      <c r="AD160" s="22"/>
      <c r="AG160" s="22"/>
    </row>
    <row r="161" spans="1:33" ht="15">
      <c r="A161" s="5">
        <v>156</v>
      </c>
      <c r="B161" s="19">
        <f>+PDs!K160</f>
        <v>0.0002849614262635663</v>
      </c>
      <c r="C161" s="20">
        <f t="shared" si="22"/>
        <v>-3.4455384631542816</v>
      </c>
      <c r="D161" s="21">
        <f t="shared" si="29"/>
        <v>0.23830235425074475</v>
      </c>
      <c r="E161" s="20">
        <f t="shared" si="23"/>
        <v>0.48816222124488984</v>
      </c>
      <c r="F161" s="20">
        <f t="shared" si="30"/>
        <v>3.090232306167813</v>
      </c>
      <c r="G161" s="20">
        <f t="shared" si="24"/>
        <v>0.8727529121975218</v>
      </c>
      <c r="H161" s="20">
        <f t="shared" si="25"/>
        <v>-2.2194183134095344</v>
      </c>
      <c r="I161" s="20">
        <f t="shared" si="26"/>
        <v>0.013229139445875598</v>
      </c>
      <c r="J161" s="20">
        <f t="shared" si="27"/>
        <v>0.3200139170320219</v>
      </c>
      <c r="K161" s="6">
        <v>2</v>
      </c>
      <c r="L161" s="20">
        <f t="shared" si="31"/>
        <v>1.6154360857645989</v>
      </c>
      <c r="M161" s="24">
        <v>0.3</v>
      </c>
      <c r="N161" s="20">
        <f t="shared" si="32"/>
        <v>0.006273147682032665</v>
      </c>
      <c r="O161" s="6">
        <v>81</v>
      </c>
      <c r="P161" s="22">
        <f t="shared" si="28"/>
        <v>6.732655749741558</v>
      </c>
      <c r="Q161" s="6"/>
      <c r="R161" s="6"/>
      <c r="S161" s="22"/>
      <c r="AB161" s="22"/>
      <c r="AC161" s="22"/>
      <c r="AD161" s="22"/>
      <c r="AG161" s="22"/>
    </row>
    <row r="162" spans="1:33" ht="15">
      <c r="A162" s="5">
        <v>157</v>
      </c>
      <c r="B162" s="19">
        <f>+PDs!K161</f>
        <v>0.0024713992596586904</v>
      </c>
      <c r="C162" s="20">
        <f t="shared" si="22"/>
        <v>-2.810738208588801</v>
      </c>
      <c r="D162" s="21">
        <f t="shared" si="29"/>
        <v>0.22605117703304373</v>
      </c>
      <c r="E162" s="20">
        <f t="shared" si="23"/>
        <v>0.4754483957624042</v>
      </c>
      <c r="F162" s="20">
        <f t="shared" si="30"/>
        <v>3.090232306167813</v>
      </c>
      <c r="G162" s="20">
        <f t="shared" si="24"/>
        <v>0.87974361206374</v>
      </c>
      <c r="H162" s="20">
        <f t="shared" si="25"/>
        <v>-1.5248672427881915</v>
      </c>
      <c r="I162" s="20">
        <f t="shared" si="26"/>
        <v>0.06364610687554594</v>
      </c>
      <c r="J162" s="20">
        <f t="shared" si="27"/>
        <v>0.2001334208755298</v>
      </c>
      <c r="K162" s="6">
        <v>3</v>
      </c>
      <c r="L162" s="20">
        <f t="shared" si="31"/>
        <v>1.5719733021702749</v>
      </c>
      <c r="M162" s="24">
        <v>0.23</v>
      </c>
      <c r="N162" s="20">
        <f t="shared" si="32"/>
        <v>0.02211795164225689</v>
      </c>
      <c r="O162" s="6">
        <v>36</v>
      </c>
      <c r="P162" s="22">
        <f t="shared" si="28"/>
        <v>10.550262933356537</v>
      </c>
      <c r="Q162" s="6"/>
      <c r="R162" s="6"/>
      <c r="S162" s="22"/>
      <c r="AB162" s="22"/>
      <c r="AC162" s="22"/>
      <c r="AD162" s="22"/>
      <c r="AG162" s="22"/>
    </row>
    <row r="163" spans="1:33" ht="15">
      <c r="A163" s="5">
        <v>158</v>
      </c>
      <c r="B163" s="19">
        <f>+PDs!K162</f>
        <v>0.02950113255551971</v>
      </c>
      <c r="C163" s="20">
        <f t="shared" si="22"/>
        <v>-1.8881764585625043</v>
      </c>
      <c r="D163" s="21">
        <f t="shared" si="29"/>
        <v>0.14745189266178277</v>
      </c>
      <c r="E163" s="20">
        <f t="shared" si="23"/>
        <v>0.3839946518661201</v>
      </c>
      <c r="F163" s="20">
        <f t="shared" si="30"/>
        <v>3.090232306167813</v>
      </c>
      <c r="G163" s="20">
        <f t="shared" si="24"/>
        <v>0.9233353168476863</v>
      </c>
      <c r="H163" s="20">
        <f t="shared" si="25"/>
        <v>-0.7597930753534518</v>
      </c>
      <c r="I163" s="20">
        <f t="shared" si="26"/>
        <v>0.22368914136722462</v>
      </c>
      <c r="J163" s="20">
        <f t="shared" si="27"/>
        <v>0.0970495904214734</v>
      </c>
      <c r="K163" s="6">
        <v>2</v>
      </c>
      <c r="L163" s="20">
        <f t="shared" si="31"/>
        <v>1.1135845985765334</v>
      </c>
      <c r="M163" s="24">
        <v>0.22</v>
      </c>
      <c r="N163" s="20">
        <f t="shared" si="32"/>
        <v>0.047573850685010924</v>
      </c>
      <c r="O163" s="6">
        <v>27</v>
      </c>
      <c r="P163" s="22">
        <f t="shared" si="28"/>
        <v>17.01954508256266</v>
      </c>
      <c r="Q163" s="6"/>
      <c r="R163" s="6"/>
      <c r="S163" s="22"/>
      <c r="AB163" s="22"/>
      <c r="AC163" s="22"/>
      <c r="AD163" s="22"/>
      <c r="AG163" s="22"/>
    </row>
    <row r="164" spans="1:33" ht="15">
      <c r="A164" s="5">
        <v>159</v>
      </c>
      <c r="B164" s="19">
        <f>+PDs!K163</f>
        <v>0.01473444662211398</v>
      </c>
      <c r="C164" s="20">
        <f t="shared" si="22"/>
        <v>-2.1771564923526734</v>
      </c>
      <c r="D164" s="21">
        <f t="shared" si="29"/>
        <v>0.17744163631293225</v>
      </c>
      <c r="E164" s="20">
        <f t="shared" si="23"/>
        <v>0.42123821801082134</v>
      </c>
      <c r="F164" s="20">
        <f t="shared" si="30"/>
        <v>3.090232306167813</v>
      </c>
      <c r="G164" s="20">
        <f t="shared" si="24"/>
        <v>0.9069500337323262</v>
      </c>
      <c r="H164" s="20">
        <f t="shared" si="25"/>
        <v>-0.9652489221048365</v>
      </c>
      <c r="I164" s="20">
        <f t="shared" si="26"/>
        <v>0.16721007426962983</v>
      </c>
      <c r="J164" s="20">
        <f t="shared" si="27"/>
        <v>0.12219102764382657</v>
      </c>
      <c r="K164" s="6">
        <v>3</v>
      </c>
      <c r="L164" s="20">
        <f t="shared" si="31"/>
        <v>1.299226188492401</v>
      </c>
      <c r="M164" s="24">
        <v>0.17</v>
      </c>
      <c r="N164" s="20">
        <f t="shared" si="32"/>
        <v>0.03367705585289966</v>
      </c>
      <c r="O164" s="6">
        <v>27</v>
      </c>
      <c r="P164" s="22">
        <f t="shared" si="28"/>
        <v>12.047966731374853</v>
      </c>
      <c r="Q164" s="6"/>
      <c r="R164" s="6"/>
      <c r="S164" s="22"/>
      <c r="AB164" s="22"/>
      <c r="AC164" s="22"/>
      <c r="AD164" s="22"/>
      <c r="AG164" s="22"/>
    </row>
    <row r="165" spans="1:33" ht="15">
      <c r="A165" s="5">
        <v>160</v>
      </c>
      <c r="B165" s="19">
        <f>+PDs!K164</f>
        <v>0.0013925035826290388</v>
      </c>
      <c r="C165" s="20">
        <f t="shared" si="22"/>
        <v>-2.990522384323612</v>
      </c>
      <c r="D165" s="21">
        <f t="shared" si="29"/>
        <v>0.23192920392862326</v>
      </c>
      <c r="E165" s="20">
        <f t="shared" si="23"/>
        <v>0.4815902863727873</v>
      </c>
      <c r="F165" s="20">
        <f t="shared" si="30"/>
        <v>3.090232306167813</v>
      </c>
      <c r="G165" s="20">
        <f t="shared" si="24"/>
        <v>0.8763964833746064</v>
      </c>
      <c r="H165" s="20">
        <f t="shared" si="25"/>
        <v>-1.7141745220760718</v>
      </c>
      <c r="I165" s="20">
        <f t="shared" si="26"/>
        <v>0.0432483392934635</v>
      </c>
      <c r="J165" s="20">
        <f t="shared" si="27"/>
        <v>0.22923890392787802</v>
      </c>
      <c r="K165" s="6">
        <v>3</v>
      </c>
      <c r="L165" s="20">
        <f t="shared" si="31"/>
        <v>1.6987482229982698</v>
      </c>
      <c r="M165" s="24">
        <v>0.21</v>
      </c>
      <c r="N165" s="20">
        <f t="shared" si="32"/>
        <v>0.01493153057253639</v>
      </c>
      <c r="O165" s="6">
        <v>27</v>
      </c>
      <c r="P165" s="22">
        <f t="shared" si="28"/>
        <v>5.341755062324894</v>
      </c>
      <c r="Q165" s="6"/>
      <c r="R165" s="6"/>
      <c r="S165" s="22"/>
      <c r="AB165" s="22"/>
      <c r="AC165" s="22"/>
      <c r="AD165" s="22"/>
      <c r="AG165" s="22"/>
    </row>
    <row r="166" spans="1:33" ht="15">
      <c r="A166" s="5">
        <v>161</v>
      </c>
      <c r="B166" s="19">
        <f>+PDs!K165</f>
        <v>0.017776375055929983</v>
      </c>
      <c r="C166" s="20">
        <f t="shared" si="22"/>
        <v>-2.1020060012056567</v>
      </c>
      <c r="D166" s="21">
        <f t="shared" si="29"/>
        <v>0.16933693503935351</v>
      </c>
      <c r="E166" s="20">
        <f t="shared" si="23"/>
        <v>0.41150569259653447</v>
      </c>
      <c r="F166" s="20">
        <f t="shared" si="30"/>
        <v>3.090232306167813</v>
      </c>
      <c r="G166" s="20">
        <f t="shared" si="24"/>
        <v>0.9114071894387527</v>
      </c>
      <c r="H166" s="20">
        <f t="shared" si="25"/>
        <v>-0.9110722686785273</v>
      </c>
      <c r="I166" s="20">
        <f t="shared" si="26"/>
        <v>0.181128648418609</v>
      </c>
      <c r="J166" s="20">
        <f t="shared" si="27"/>
        <v>0.11510894882910917</v>
      </c>
      <c r="K166" s="6">
        <v>5</v>
      </c>
      <c r="L166" s="20">
        <f t="shared" si="31"/>
        <v>1.556527788390096</v>
      </c>
      <c r="M166" s="24">
        <v>0.26</v>
      </c>
      <c r="N166" s="20">
        <f t="shared" si="32"/>
        <v>0.06610821172428334</v>
      </c>
      <c r="O166" s="6">
        <v>90</v>
      </c>
      <c r="P166" s="22">
        <f t="shared" si="28"/>
        <v>78.83404248120789</v>
      </c>
      <c r="Q166" s="6"/>
      <c r="R166" s="6"/>
      <c r="S166" s="22"/>
      <c r="AB166" s="22"/>
      <c r="AC166" s="22"/>
      <c r="AD166" s="22"/>
      <c r="AG166" s="22"/>
    </row>
    <row r="167" spans="1:33" ht="15">
      <c r="A167" s="5">
        <v>162</v>
      </c>
      <c r="B167" s="19">
        <f>+PDs!K166</f>
        <v>0.018391061092100026</v>
      </c>
      <c r="C167" s="20">
        <f t="shared" si="22"/>
        <v>-2.0881742170225066</v>
      </c>
      <c r="D167" s="21">
        <f t="shared" si="29"/>
        <v>0.16784366365737552</v>
      </c>
      <c r="E167" s="20">
        <f t="shared" si="23"/>
        <v>0.40968727543990857</v>
      </c>
      <c r="F167" s="20">
        <f t="shared" si="30"/>
        <v>3.090232306167813</v>
      </c>
      <c r="G167" s="20">
        <f t="shared" si="24"/>
        <v>0.912226033580836</v>
      </c>
      <c r="H167" s="20">
        <f t="shared" si="25"/>
        <v>-0.9012518090554762</v>
      </c>
      <c r="I167" s="20">
        <f t="shared" si="26"/>
        <v>0.18372722507099912</v>
      </c>
      <c r="J167" s="20">
        <f t="shared" si="27"/>
        <v>0.11384880389405175</v>
      </c>
      <c r="K167" s="6">
        <v>4</v>
      </c>
      <c r="L167" s="20">
        <f t="shared" si="31"/>
        <v>1.4118854022663156</v>
      </c>
      <c r="M167" s="24">
        <v>0.25</v>
      </c>
      <c r="N167" s="20">
        <f t="shared" si="32"/>
        <v>0.058358929097129364</v>
      </c>
      <c r="O167" s="6">
        <v>90</v>
      </c>
      <c r="P167" s="22">
        <f t="shared" si="28"/>
        <v>69.59302294832676</v>
      </c>
      <c r="Q167" s="6"/>
      <c r="R167" s="6"/>
      <c r="S167" s="22"/>
      <c r="AB167" s="22"/>
      <c r="AC167" s="22"/>
      <c r="AD167" s="22"/>
      <c r="AG167" s="22"/>
    </row>
    <row r="168" spans="1:33" ht="15">
      <c r="A168" s="5">
        <v>163</v>
      </c>
      <c r="B168" s="19">
        <f>+PDs!K167</f>
        <v>0.006496987468169159</v>
      </c>
      <c r="C168" s="20">
        <f t="shared" si="22"/>
        <v>-2.4839343813664465</v>
      </c>
      <c r="D168" s="21">
        <f t="shared" si="29"/>
        <v>0.2067163432405851</v>
      </c>
      <c r="E168" s="20">
        <f t="shared" si="23"/>
        <v>0.4546606902301816</v>
      </c>
      <c r="F168" s="20">
        <f t="shared" si="30"/>
        <v>3.090232306167813</v>
      </c>
      <c r="G168" s="20">
        <f t="shared" si="24"/>
        <v>0.8906647274701154</v>
      </c>
      <c r="H168" s="20">
        <f t="shared" si="25"/>
        <v>-1.2113730282518504</v>
      </c>
      <c r="I168" s="20">
        <f t="shared" si="26"/>
        <v>0.11287623581878067</v>
      </c>
      <c r="J168" s="20">
        <f t="shared" si="27"/>
        <v>0.15556311768730371</v>
      </c>
      <c r="K168" s="6">
        <v>2</v>
      </c>
      <c r="L168" s="20">
        <f t="shared" si="31"/>
        <v>1.202911416545567</v>
      </c>
      <c r="M168" s="24">
        <v>0.21</v>
      </c>
      <c r="N168" s="20">
        <f t="shared" si="32"/>
        <v>0.02687261058814222</v>
      </c>
      <c r="O168" s="6">
        <v>36</v>
      </c>
      <c r="P168" s="22">
        <f t="shared" si="28"/>
        <v>12.81823525054384</v>
      </c>
      <c r="Q168" s="6"/>
      <c r="R168" s="6"/>
      <c r="S168" s="22"/>
      <c r="AB168" s="22"/>
      <c r="AC168" s="22"/>
      <c r="AD168" s="22"/>
      <c r="AG168" s="22"/>
    </row>
    <row r="169" spans="1:33" ht="15">
      <c r="A169" s="5">
        <v>164</v>
      </c>
      <c r="B169" s="19">
        <f>+PDs!K168</f>
        <v>1.999261801978553E-05</v>
      </c>
      <c r="C169" s="20">
        <f t="shared" si="22"/>
        <v>-4.10756494780062</v>
      </c>
      <c r="D169" s="21">
        <f t="shared" si="29"/>
        <v>0.23988010422762468</v>
      </c>
      <c r="E169" s="20">
        <f t="shared" si="23"/>
        <v>0.4897755651598237</v>
      </c>
      <c r="F169" s="20">
        <f t="shared" si="30"/>
        <v>3.090232306167813</v>
      </c>
      <c r="G169" s="20">
        <f t="shared" si="24"/>
        <v>0.8718485509378193</v>
      </c>
      <c r="H169" s="20">
        <f t="shared" si="25"/>
        <v>-2.975338630524538</v>
      </c>
      <c r="I169" s="20">
        <f t="shared" si="26"/>
        <v>0.001463326414491028</v>
      </c>
      <c r="J169" s="20">
        <f t="shared" si="27"/>
        <v>0.5058732586014499</v>
      </c>
      <c r="K169" s="6">
        <v>3</v>
      </c>
      <c r="L169" s="20">
        <f t="shared" si="31"/>
        <v>5.194809266445145</v>
      </c>
      <c r="M169" s="24">
        <v>0.29</v>
      </c>
      <c r="N169" s="20">
        <f t="shared" si="32"/>
        <v>0.0021743746963398558</v>
      </c>
      <c r="O169" s="6">
        <v>90</v>
      </c>
      <c r="P169" s="22">
        <f t="shared" si="28"/>
        <v>2.592941825385278</v>
      </c>
      <c r="Q169" s="6"/>
      <c r="R169" s="6"/>
      <c r="S169" s="22"/>
      <c r="AB169" s="22"/>
      <c r="AC169" s="22"/>
      <c r="AD169" s="22"/>
      <c r="AG169" s="22"/>
    </row>
    <row r="170" spans="1:33" ht="15">
      <c r="A170" s="5">
        <v>165</v>
      </c>
      <c r="B170" s="19">
        <f>+PDs!K169</f>
        <v>0.0012925559884119145</v>
      </c>
      <c r="C170" s="20">
        <f t="shared" si="22"/>
        <v>-3.0131968215757867</v>
      </c>
      <c r="D170" s="21">
        <f t="shared" si="29"/>
        <v>0.2324899566414933</v>
      </c>
      <c r="E170" s="20">
        <f t="shared" si="23"/>
        <v>0.48217212345955185</v>
      </c>
      <c r="F170" s="20">
        <f t="shared" si="30"/>
        <v>3.090232306167813</v>
      </c>
      <c r="G170" s="20">
        <f t="shared" si="24"/>
        <v>0.8760765054254718</v>
      </c>
      <c r="H170" s="20">
        <f t="shared" si="25"/>
        <v>-1.7386300615239147</v>
      </c>
      <c r="I170" s="20">
        <f t="shared" si="26"/>
        <v>0.041049927619857846</v>
      </c>
      <c r="J170" s="20">
        <f t="shared" si="27"/>
        <v>0.23316256822093204</v>
      </c>
      <c r="K170" s="6">
        <v>2</v>
      </c>
      <c r="L170" s="20">
        <f t="shared" si="31"/>
        <v>1.3585703404064726</v>
      </c>
      <c r="M170" s="24">
        <v>0.28</v>
      </c>
      <c r="N170" s="20">
        <f t="shared" si="32"/>
        <v>0.015123692055080039</v>
      </c>
      <c r="O170" s="6">
        <v>63</v>
      </c>
      <c r="P170" s="22">
        <f t="shared" si="28"/>
        <v>12.624501942978064</v>
      </c>
      <c r="Q170" s="6"/>
      <c r="R170" s="6"/>
      <c r="S170" s="22"/>
      <c r="AB170" s="22"/>
      <c r="AC170" s="22"/>
      <c r="AD170" s="22"/>
      <c r="AG170" s="22"/>
    </row>
    <row r="171" spans="1:33" ht="15">
      <c r="A171" s="5">
        <v>166</v>
      </c>
      <c r="B171" s="19">
        <f>+PDs!K170</f>
        <v>0.0005563198271590702</v>
      </c>
      <c r="C171" s="20">
        <f t="shared" si="22"/>
        <v>-3.260377634098984</v>
      </c>
      <c r="D171" s="21">
        <f t="shared" si="29"/>
        <v>0.23670807733527718</v>
      </c>
      <c r="E171" s="20">
        <f t="shared" si="23"/>
        <v>0.4865265432998257</v>
      </c>
      <c r="F171" s="20">
        <f t="shared" si="30"/>
        <v>3.090232306167813</v>
      </c>
      <c r="G171" s="20">
        <f t="shared" si="24"/>
        <v>0.8736657957507108</v>
      </c>
      <c r="H171" s="20">
        <f t="shared" si="25"/>
        <v>-2.0109492677071876</v>
      </c>
      <c r="I171" s="20">
        <f t="shared" si="26"/>
        <v>0.022165407816968002</v>
      </c>
      <c r="J171" s="20">
        <f t="shared" si="27"/>
        <v>0.27989440958133915</v>
      </c>
      <c r="K171" s="6">
        <v>5</v>
      </c>
      <c r="L171" s="20">
        <f t="shared" si="31"/>
        <v>2.9297792914144853</v>
      </c>
      <c r="M171" s="24">
        <v>0.17</v>
      </c>
      <c r="N171" s="20">
        <f t="shared" si="32"/>
        <v>0.010762675944812266</v>
      </c>
      <c r="O171" s="6">
        <v>18</v>
      </c>
      <c r="P171" s="22">
        <f t="shared" si="28"/>
        <v>2.5668982128377253</v>
      </c>
      <c r="Q171" s="6"/>
      <c r="R171" s="6"/>
      <c r="S171" s="22"/>
      <c r="AB171" s="22"/>
      <c r="AC171" s="22"/>
      <c r="AD171" s="22"/>
      <c r="AG171" s="22"/>
    </row>
    <row r="172" spans="1:33" ht="15">
      <c r="A172" s="5">
        <v>167</v>
      </c>
      <c r="B172" s="19">
        <f>+PDs!K171</f>
        <v>0.00023149974784961874</v>
      </c>
      <c r="C172" s="20">
        <f t="shared" si="22"/>
        <v>-3.5012970313381624</v>
      </c>
      <c r="D172" s="21">
        <f t="shared" si="29"/>
        <v>0.23861900940602337</v>
      </c>
      <c r="E172" s="20">
        <f t="shared" si="23"/>
        <v>0.4884864475152032</v>
      </c>
      <c r="F172" s="20">
        <f t="shared" si="30"/>
        <v>3.090232306167813</v>
      </c>
      <c r="G172" s="20">
        <f t="shared" si="24"/>
        <v>0.8725714816529225</v>
      </c>
      <c r="H172" s="20">
        <f t="shared" si="25"/>
        <v>-2.282632967018952</v>
      </c>
      <c r="I172" s="20">
        <f t="shared" si="26"/>
        <v>0.011225998678414496</v>
      </c>
      <c r="J172" s="20">
        <f t="shared" si="27"/>
        <v>0.33302091385724525</v>
      </c>
      <c r="K172" s="6">
        <v>5</v>
      </c>
      <c r="L172" s="20">
        <f t="shared" si="31"/>
        <v>3.661672635746828</v>
      </c>
      <c r="M172" s="24">
        <v>0.34</v>
      </c>
      <c r="N172" s="20">
        <f t="shared" si="32"/>
        <v>0.013687806998451041</v>
      </c>
      <c r="O172" s="6">
        <v>54</v>
      </c>
      <c r="P172" s="22">
        <f t="shared" si="28"/>
        <v>9.79362590739172</v>
      </c>
      <c r="Q172" s="6"/>
      <c r="R172" s="6"/>
      <c r="S172" s="22"/>
      <c r="AB172" s="22"/>
      <c r="AC172" s="22"/>
      <c r="AD172" s="22"/>
      <c r="AG172" s="22"/>
    </row>
    <row r="173" spans="1:33" ht="15">
      <c r="A173" s="5">
        <v>168</v>
      </c>
      <c r="B173" s="19">
        <f>+PDs!K172</f>
        <v>0.019009427996433872</v>
      </c>
      <c r="C173" s="20">
        <f t="shared" si="22"/>
        <v>-2.0746513856882265</v>
      </c>
      <c r="D173" s="21">
        <f t="shared" si="29"/>
        <v>0.16638705081223437</v>
      </c>
      <c r="E173" s="20">
        <f t="shared" si="23"/>
        <v>0.4079056886245084</v>
      </c>
      <c r="F173" s="20">
        <f t="shared" si="30"/>
        <v>3.090232306167813</v>
      </c>
      <c r="G173" s="20">
        <f t="shared" si="24"/>
        <v>0.9130240682412297</v>
      </c>
      <c r="H173" s="20">
        <f t="shared" si="25"/>
        <v>-0.8916830094078544</v>
      </c>
      <c r="I173" s="20">
        <f t="shared" si="26"/>
        <v>0.18628143149648946</v>
      </c>
      <c r="J173" s="20">
        <f t="shared" si="27"/>
        <v>0.11262956909341469</v>
      </c>
      <c r="K173" s="6">
        <v>4</v>
      </c>
      <c r="L173" s="20">
        <f t="shared" si="31"/>
        <v>1.4065777168595588</v>
      </c>
      <c r="M173" s="24">
        <v>0.29</v>
      </c>
      <c r="N173" s="20">
        <f t="shared" si="32"/>
        <v>0.06823151110551337</v>
      </c>
      <c r="O173" s="6">
        <v>81</v>
      </c>
      <c r="P173" s="22">
        <f t="shared" si="28"/>
        <v>73.22946929399222</v>
      </c>
      <c r="Q173" s="6"/>
      <c r="R173" s="6"/>
      <c r="S173" s="22"/>
      <c r="AB173" s="22"/>
      <c r="AC173" s="22"/>
      <c r="AD173" s="22"/>
      <c r="AG173" s="22"/>
    </row>
    <row r="174" spans="1:33" ht="15">
      <c r="A174" s="5">
        <v>169</v>
      </c>
      <c r="B174" s="19">
        <f>+PDs!K173</f>
        <v>0.0005930776317334752</v>
      </c>
      <c r="C174" s="20">
        <f t="shared" si="22"/>
        <v>-3.242188530036779</v>
      </c>
      <c r="D174" s="21">
        <f t="shared" si="29"/>
        <v>0.23649377769026428</v>
      </c>
      <c r="E174" s="20">
        <f t="shared" si="23"/>
        <v>0.48630625915184794</v>
      </c>
      <c r="F174" s="20">
        <f t="shared" si="30"/>
        <v>3.090232306167813</v>
      </c>
      <c r="G174" s="20">
        <f t="shared" si="24"/>
        <v>0.8737884310917235</v>
      </c>
      <c r="H174" s="20">
        <f t="shared" si="25"/>
        <v>-1.990629717013882</v>
      </c>
      <c r="I174" s="20">
        <f t="shared" si="26"/>
        <v>0.023260805353473187</v>
      </c>
      <c r="J174" s="20">
        <f t="shared" si="27"/>
        <v>0.2761981232469777</v>
      </c>
      <c r="K174" s="6">
        <v>5</v>
      </c>
      <c r="L174" s="20">
        <f t="shared" si="31"/>
        <v>2.8862680261210216</v>
      </c>
      <c r="M174" s="24">
        <v>0.16</v>
      </c>
      <c r="N174" s="20">
        <f t="shared" si="32"/>
        <v>0.01046802203969191</v>
      </c>
      <c r="O174" s="6">
        <v>9</v>
      </c>
      <c r="P174" s="22">
        <f t="shared" si="28"/>
        <v>1.2483116282332603</v>
      </c>
      <c r="Q174" s="6"/>
      <c r="R174" s="6"/>
      <c r="S174" s="22"/>
      <c r="AB174" s="22"/>
      <c r="AC174" s="22"/>
      <c r="AD174" s="22"/>
      <c r="AG174" s="22"/>
    </row>
    <row r="175" spans="1:33" ht="15">
      <c r="A175" s="5">
        <v>170</v>
      </c>
      <c r="B175" s="19">
        <f>+PDs!K174</f>
        <v>0.0028643837596849203</v>
      </c>
      <c r="C175" s="20">
        <f t="shared" si="22"/>
        <v>-2.7629150450873725</v>
      </c>
      <c r="D175" s="21">
        <f t="shared" si="29"/>
        <v>0.22398769291651965</v>
      </c>
      <c r="E175" s="20">
        <f t="shared" si="23"/>
        <v>0.4732733807394196</v>
      </c>
      <c r="F175" s="20">
        <f t="shared" si="30"/>
        <v>3.090232306167813</v>
      </c>
      <c r="G175" s="20">
        <f t="shared" si="24"/>
        <v>0.8809156072425328</v>
      </c>
      <c r="H175" s="20">
        <f t="shared" si="25"/>
        <v>-1.4761804009213522</v>
      </c>
      <c r="I175" s="20">
        <f t="shared" si="26"/>
        <v>0.06994773475333835</v>
      </c>
      <c r="J175" s="20">
        <f t="shared" si="27"/>
        <v>0.19296597307131852</v>
      </c>
      <c r="K175" s="6">
        <v>3</v>
      </c>
      <c r="L175" s="20">
        <f t="shared" si="31"/>
        <v>1.543144579633814</v>
      </c>
      <c r="M175" s="24">
        <v>0.32</v>
      </c>
      <c r="N175" s="20">
        <f t="shared" si="32"/>
        <v>0.033126179030249246</v>
      </c>
      <c r="O175" s="6">
        <v>45</v>
      </c>
      <c r="P175" s="22">
        <f t="shared" si="28"/>
        <v>19.751484246786116</v>
      </c>
      <c r="Q175" s="6"/>
      <c r="R175" s="6"/>
      <c r="S175" s="22"/>
      <c r="AB175" s="22"/>
      <c r="AC175" s="22"/>
      <c r="AD175" s="22"/>
      <c r="AG175" s="22"/>
    </row>
    <row r="176" spans="1:33" ht="15">
      <c r="A176" s="5">
        <v>171</v>
      </c>
      <c r="B176" s="19">
        <f>+PDs!K175</f>
        <v>0.1404738601029445</v>
      </c>
      <c r="C176" s="20">
        <f t="shared" si="22"/>
        <v>-1.0781928094234037</v>
      </c>
      <c r="D176" s="21">
        <f t="shared" si="29"/>
        <v>0.12010686368139975</v>
      </c>
      <c r="E176" s="20">
        <f t="shared" si="23"/>
        <v>0.3465643716272631</v>
      </c>
      <c r="F176" s="20">
        <f t="shared" si="30"/>
        <v>3.090232306167813</v>
      </c>
      <c r="G176" s="20">
        <f t="shared" si="24"/>
        <v>0.9380261917018097</v>
      </c>
      <c r="H176" s="20">
        <f t="shared" si="25"/>
        <v>-0.007705959724827462</v>
      </c>
      <c r="I176" s="20">
        <f t="shared" si="26"/>
        <v>0.4969257972800155</v>
      </c>
      <c r="J176" s="20">
        <f t="shared" si="27"/>
        <v>0.05109343090747336</v>
      </c>
      <c r="K176" s="6">
        <v>1</v>
      </c>
      <c r="L176" s="20">
        <f t="shared" si="31"/>
        <v>1</v>
      </c>
      <c r="M176" s="24">
        <v>0.18</v>
      </c>
      <c r="N176" s="20">
        <f t="shared" si="32"/>
        <v>0.06416134869187279</v>
      </c>
      <c r="O176" s="6">
        <v>45</v>
      </c>
      <c r="P176" s="22">
        <f t="shared" si="28"/>
        <v>38.256204157529154</v>
      </c>
      <c r="Q176" s="6"/>
      <c r="R176" s="6"/>
      <c r="S176" s="22"/>
      <c r="AB176" s="22"/>
      <c r="AC176" s="22"/>
      <c r="AD176" s="22"/>
      <c r="AG176" s="22"/>
    </row>
    <row r="177" spans="1:33" ht="15">
      <c r="A177" s="5">
        <v>172</v>
      </c>
      <c r="B177" s="19">
        <f>+PDs!K176</f>
        <v>0.007735551247648042</v>
      </c>
      <c r="C177" s="20">
        <f t="shared" si="22"/>
        <v>-2.4211591444492537</v>
      </c>
      <c r="D177" s="21">
        <f t="shared" si="29"/>
        <v>0.20150906005600466</v>
      </c>
      <c r="E177" s="20">
        <f t="shared" si="23"/>
        <v>0.4488976053132882</v>
      </c>
      <c r="F177" s="20">
        <f t="shared" si="30"/>
        <v>3.090232306167813</v>
      </c>
      <c r="G177" s="20">
        <f t="shared" si="24"/>
        <v>0.89358320258608</v>
      </c>
      <c r="H177" s="20">
        <f t="shared" si="25"/>
        <v>-1.1570956787867324</v>
      </c>
      <c r="I177" s="20">
        <f t="shared" si="26"/>
        <v>0.12361663598082044</v>
      </c>
      <c r="J177" s="20">
        <f t="shared" si="27"/>
        <v>0.14811448319568185</v>
      </c>
      <c r="K177" s="6">
        <v>3</v>
      </c>
      <c r="L177" s="20">
        <f t="shared" si="31"/>
        <v>1.3808410877230306</v>
      </c>
      <c r="M177" s="24">
        <v>0.34</v>
      </c>
      <c r="N177" s="20">
        <f t="shared" si="32"/>
        <v>0.05440454345042268</v>
      </c>
      <c r="O177" s="6">
        <v>63</v>
      </c>
      <c r="P177" s="22">
        <f t="shared" si="28"/>
        <v>45.414192645240334</v>
      </c>
      <c r="Q177" s="6"/>
      <c r="R177" s="6"/>
      <c r="S177" s="22"/>
      <c r="AB177" s="22"/>
      <c r="AC177" s="22"/>
      <c r="AD177" s="22"/>
      <c r="AG177" s="22"/>
    </row>
    <row r="178" spans="1:33" ht="15">
      <c r="A178" s="5">
        <v>173</v>
      </c>
      <c r="B178" s="19">
        <f>+PDs!K177</f>
        <v>0.01745894334032733</v>
      </c>
      <c r="C178" s="20">
        <f t="shared" si="22"/>
        <v>-2.1093093683299404</v>
      </c>
      <c r="D178" s="21">
        <f t="shared" si="29"/>
        <v>0.17012623760849296</v>
      </c>
      <c r="E178" s="20">
        <f t="shared" si="23"/>
        <v>0.4124636197393571</v>
      </c>
      <c r="F178" s="20">
        <f t="shared" si="30"/>
        <v>3.090232306167813</v>
      </c>
      <c r="G178" s="20">
        <f t="shared" si="24"/>
        <v>0.9109740733915027</v>
      </c>
      <c r="H178" s="20">
        <f t="shared" si="25"/>
        <v>-0.9162730201364795</v>
      </c>
      <c r="I178" s="20">
        <f t="shared" si="26"/>
        <v>0.17976185755553256</v>
      </c>
      <c r="J178" s="20">
        <f t="shared" si="27"/>
        <v>0.11577968496705185</v>
      </c>
      <c r="K178" s="6">
        <v>3</v>
      </c>
      <c r="L178" s="20">
        <f t="shared" si="31"/>
        <v>1.2802261052042399</v>
      </c>
      <c r="M178" s="24">
        <v>0.27</v>
      </c>
      <c r="N178" s="20">
        <f t="shared" si="32"/>
        <v>0.056101795486838114</v>
      </c>
      <c r="O178" s="6">
        <v>27</v>
      </c>
      <c r="P178" s="22">
        <f t="shared" si="28"/>
        <v>20.070417335416334</v>
      </c>
      <c r="Q178" s="6"/>
      <c r="R178" s="6"/>
      <c r="S178" s="22"/>
      <c r="AB178" s="22"/>
      <c r="AC178" s="22"/>
      <c r="AD178" s="22"/>
      <c r="AG178" s="22"/>
    </row>
    <row r="179" spans="1:33" ht="15">
      <c r="A179" s="5">
        <v>174</v>
      </c>
      <c r="B179" s="19">
        <f>+PDs!K178</f>
        <v>0.007735551247648042</v>
      </c>
      <c r="C179" s="20">
        <f t="shared" si="22"/>
        <v>-2.4211591444492537</v>
      </c>
      <c r="D179" s="21">
        <f t="shared" si="29"/>
        <v>0.20150906005600466</v>
      </c>
      <c r="E179" s="20">
        <f t="shared" si="23"/>
        <v>0.4488976053132882</v>
      </c>
      <c r="F179" s="20">
        <f t="shared" si="30"/>
        <v>3.090232306167813</v>
      </c>
      <c r="G179" s="20">
        <f t="shared" si="24"/>
        <v>0.89358320258608</v>
      </c>
      <c r="H179" s="20">
        <f t="shared" si="25"/>
        <v>-1.1570956787867324</v>
      </c>
      <c r="I179" s="20">
        <f t="shared" si="26"/>
        <v>0.12361663598082044</v>
      </c>
      <c r="J179" s="20">
        <f t="shared" si="27"/>
        <v>0.14811448319568185</v>
      </c>
      <c r="K179" s="6">
        <v>1</v>
      </c>
      <c r="L179" s="20">
        <f t="shared" si="31"/>
        <v>1</v>
      </c>
      <c r="M179" s="24">
        <v>0.26</v>
      </c>
      <c r="N179" s="20">
        <f t="shared" si="32"/>
        <v>0.030129082030624824</v>
      </c>
      <c r="O179" s="6">
        <v>9</v>
      </c>
      <c r="P179" s="22">
        <f t="shared" si="28"/>
        <v>3.59289303215201</v>
      </c>
      <c r="Q179" s="6"/>
      <c r="R179" s="6"/>
      <c r="S179" s="22"/>
      <c r="AB179" s="22"/>
      <c r="AC179" s="22"/>
      <c r="AD179" s="22"/>
      <c r="AG179" s="22"/>
    </row>
    <row r="180" spans="1:33" ht="15">
      <c r="A180" s="5">
        <v>175</v>
      </c>
      <c r="B180" s="19">
        <f>+PDs!K179</f>
        <v>0.01520848778472255</v>
      </c>
      <c r="C180" s="20">
        <f t="shared" si="22"/>
        <v>-2.164617684453162</v>
      </c>
      <c r="D180" s="21">
        <f t="shared" si="29"/>
        <v>0.17609615958252575</v>
      </c>
      <c r="E180" s="20">
        <f t="shared" si="23"/>
        <v>0.4196381293239757</v>
      </c>
      <c r="F180" s="20">
        <f t="shared" si="30"/>
        <v>3.090232306167813</v>
      </c>
      <c r="G180" s="20">
        <f t="shared" si="24"/>
        <v>0.9076914896689702</v>
      </c>
      <c r="H180" s="20">
        <f t="shared" si="25"/>
        <v>-0.9560939925005587</v>
      </c>
      <c r="I180" s="20">
        <f t="shared" si="26"/>
        <v>0.1695123748189023</v>
      </c>
      <c r="J180" s="20">
        <f t="shared" si="27"/>
        <v>0.12098131908383035</v>
      </c>
      <c r="K180" s="6">
        <v>1</v>
      </c>
      <c r="L180" s="20">
        <f t="shared" si="31"/>
        <v>1</v>
      </c>
      <c r="M180" s="24">
        <v>0.27</v>
      </c>
      <c r="N180" s="20">
        <f t="shared" si="32"/>
        <v>0.04166204949922853</v>
      </c>
      <c r="O180" s="6">
        <v>9</v>
      </c>
      <c r="P180" s="22">
        <f t="shared" si="28"/>
        <v>4.968199402783003</v>
      </c>
      <c r="Q180" s="6"/>
      <c r="R180" s="6"/>
      <c r="S180" s="22"/>
      <c r="AB180" s="22"/>
      <c r="AC180" s="22"/>
      <c r="AD180" s="22"/>
      <c r="AG180" s="22"/>
    </row>
    <row r="181" spans="1:33" ht="15">
      <c r="A181" s="5">
        <v>176</v>
      </c>
      <c r="B181" s="19">
        <f>+PDs!K180</f>
        <v>1.0421503155065204E-06</v>
      </c>
      <c r="C181" s="20">
        <f t="shared" si="22"/>
        <v>-4.745074059247448</v>
      </c>
      <c r="D181" s="21">
        <f t="shared" si="29"/>
        <v>0.23999374726101572</v>
      </c>
      <c r="E181" s="20">
        <f t="shared" si="23"/>
        <v>0.4898915668400669</v>
      </c>
      <c r="F181" s="20">
        <f t="shared" si="30"/>
        <v>3.090232306167813</v>
      </c>
      <c r="G181" s="20">
        <f t="shared" si="24"/>
        <v>0.8717833748925156</v>
      </c>
      <c r="H181" s="20">
        <f t="shared" si="25"/>
        <v>-3.706419973055218</v>
      </c>
      <c r="I181" s="20">
        <f t="shared" si="26"/>
        <v>0.00010510480841458973</v>
      </c>
      <c r="J181" s="20">
        <f t="shared" si="27"/>
        <v>0.7622547362103094</v>
      </c>
      <c r="K181" s="6">
        <v>1</v>
      </c>
      <c r="L181" s="20">
        <f t="shared" si="31"/>
        <v>1</v>
      </c>
      <c r="M181" s="24">
        <v>0.31</v>
      </c>
      <c r="N181" s="20">
        <f t="shared" si="32"/>
        <v>3.22594240107158E-05</v>
      </c>
      <c r="O181" s="6">
        <v>72</v>
      </c>
      <c r="P181" s="22">
        <f t="shared" si="28"/>
        <v>0.030775490506222872</v>
      </c>
      <c r="Q181" s="6"/>
      <c r="R181" s="6"/>
      <c r="S181" s="22"/>
      <c r="AB181" s="22"/>
      <c r="AC181" s="22"/>
      <c r="AD181" s="22"/>
      <c r="AG181" s="22"/>
    </row>
    <row r="182" spans="1:33" ht="15">
      <c r="A182" s="5">
        <v>177</v>
      </c>
      <c r="B182" s="19">
        <f>+PDs!K181</f>
        <v>0.0004237129995657071</v>
      </c>
      <c r="C182" s="20">
        <f t="shared" si="22"/>
        <v>-3.3368206951366375</v>
      </c>
      <c r="D182" s="21">
        <f t="shared" si="29"/>
        <v>0.23748446273564938</v>
      </c>
      <c r="E182" s="20">
        <f t="shared" si="23"/>
        <v>0.4873237760828517</v>
      </c>
      <c r="F182" s="20">
        <f t="shared" si="30"/>
        <v>3.090232306167813</v>
      </c>
      <c r="G182" s="20">
        <f t="shared" si="24"/>
        <v>0.8732213563950154</v>
      </c>
      <c r="H182" s="20">
        <f t="shared" si="25"/>
        <v>-2.0966929007328283</v>
      </c>
      <c r="I182" s="20">
        <f t="shared" si="26"/>
        <v>0.01801038468229658</v>
      </c>
      <c r="J182" s="20">
        <f t="shared" si="27"/>
        <v>0.29589940315877067</v>
      </c>
      <c r="K182" s="6">
        <v>5</v>
      </c>
      <c r="L182" s="20">
        <f t="shared" si="31"/>
        <v>3.1281951044560086</v>
      </c>
      <c r="M182" s="24">
        <v>0.25</v>
      </c>
      <c r="N182" s="20">
        <f t="shared" si="32"/>
        <v>0.013753635065398458</v>
      </c>
      <c r="O182" s="6">
        <v>27</v>
      </c>
      <c r="P182" s="22">
        <f t="shared" si="28"/>
        <v>4.920362944646299</v>
      </c>
      <c r="Q182" s="6"/>
      <c r="R182" s="6"/>
      <c r="S182" s="22"/>
      <c r="AB182" s="22"/>
      <c r="AC182" s="22"/>
      <c r="AD182" s="22"/>
      <c r="AG182" s="22"/>
    </row>
    <row r="183" spans="1:33" ht="15">
      <c r="A183" s="5">
        <v>178</v>
      </c>
      <c r="B183" s="19">
        <f>+PDs!K182</f>
        <v>0.04208954282920107</v>
      </c>
      <c r="C183" s="20">
        <f t="shared" si="22"/>
        <v>-1.7269364035319519</v>
      </c>
      <c r="D183" s="21">
        <f t="shared" si="29"/>
        <v>0.1346291278774176</v>
      </c>
      <c r="E183" s="20">
        <f t="shared" si="23"/>
        <v>0.36691842128382923</v>
      </c>
      <c r="F183" s="20">
        <f t="shared" si="30"/>
        <v>3.090232306167813</v>
      </c>
      <c r="G183" s="20">
        <f t="shared" si="24"/>
        <v>0.9302531226083481</v>
      </c>
      <c r="H183" s="20">
        <f t="shared" si="25"/>
        <v>-0.6375396437150844</v>
      </c>
      <c r="I183" s="20">
        <f t="shared" si="26"/>
        <v>0.2618866978694119</v>
      </c>
      <c r="J183" s="20">
        <f t="shared" si="27"/>
        <v>0.08529941006523539</v>
      </c>
      <c r="K183" s="6">
        <v>4</v>
      </c>
      <c r="L183" s="20">
        <f t="shared" si="31"/>
        <v>1.2934441494482523</v>
      </c>
      <c r="M183" s="24">
        <v>0.16</v>
      </c>
      <c r="N183" s="20">
        <f t="shared" si="32"/>
        <v>0.045487255080340974</v>
      </c>
      <c r="O183" s="6">
        <v>45</v>
      </c>
      <c r="P183" s="22">
        <f t="shared" si="28"/>
        <v>27.12177584165331</v>
      </c>
      <c r="Q183" s="6"/>
      <c r="R183" s="6"/>
      <c r="S183" s="22"/>
      <c r="AB183" s="22"/>
      <c r="AC183" s="22"/>
      <c r="AD183" s="22"/>
      <c r="AG183" s="22"/>
    </row>
    <row r="184" spans="1:33" ht="15">
      <c r="A184" s="5">
        <v>179</v>
      </c>
      <c r="B184" s="19">
        <f>+PDs!K183</f>
        <v>0.03157302895398616</v>
      </c>
      <c r="C184" s="20">
        <f t="shared" si="22"/>
        <v>-1.8581616802010685</v>
      </c>
      <c r="D184" s="21">
        <f t="shared" si="29"/>
        <v>0.14475036645289682</v>
      </c>
      <c r="E184" s="20">
        <f t="shared" si="23"/>
        <v>0.3804607291862024</v>
      </c>
      <c r="F184" s="20">
        <f t="shared" si="30"/>
        <v>3.090232306167813</v>
      </c>
      <c r="G184" s="20">
        <f t="shared" si="24"/>
        <v>0.9247970769564008</v>
      </c>
      <c r="H184" s="20">
        <f t="shared" si="25"/>
        <v>-0.7379452862110163</v>
      </c>
      <c r="I184" s="20">
        <f t="shared" si="26"/>
        <v>0.23027384903026513</v>
      </c>
      <c r="J184" s="20">
        <f t="shared" si="27"/>
        <v>0.09474678838029191</v>
      </c>
      <c r="K184" s="6">
        <v>4</v>
      </c>
      <c r="L184" s="20">
        <f t="shared" si="31"/>
        <v>1.3313288870608195</v>
      </c>
      <c r="M184" s="24">
        <v>0.19</v>
      </c>
      <c r="N184" s="20">
        <f t="shared" si="32"/>
        <v>0.05026186691354268</v>
      </c>
      <c r="O184" s="6">
        <v>9</v>
      </c>
      <c r="P184" s="22">
        <f t="shared" si="28"/>
        <v>5.993727629439965</v>
      </c>
      <c r="Q184" s="6"/>
      <c r="R184" s="6"/>
      <c r="S184" s="22"/>
      <c r="AB184" s="22"/>
      <c r="AC184" s="22"/>
      <c r="AD184" s="22"/>
      <c r="AG184" s="22"/>
    </row>
    <row r="185" spans="1:33" ht="15">
      <c r="A185" s="5">
        <v>180</v>
      </c>
      <c r="B185" s="19">
        <f>+PDs!K184</f>
        <v>0.0002918679273852392</v>
      </c>
      <c r="C185" s="20">
        <f t="shared" si="22"/>
        <v>-3.439060921705002</v>
      </c>
      <c r="D185" s="21">
        <f t="shared" si="29"/>
        <v>0.23826150853655848</v>
      </c>
      <c r="E185" s="20">
        <f t="shared" si="23"/>
        <v>0.4881203832422474</v>
      </c>
      <c r="F185" s="20">
        <f t="shared" si="30"/>
        <v>3.090232306167813</v>
      </c>
      <c r="G185" s="20">
        <f t="shared" si="24"/>
        <v>0.8727763123867659</v>
      </c>
      <c r="H185" s="20">
        <f t="shared" si="25"/>
        <v>-2.2120851777370834</v>
      </c>
      <c r="I185" s="20">
        <f t="shared" si="26"/>
        <v>0.013480390038262414</v>
      </c>
      <c r="J185" s="20">
        <f t="shared" si="27"/>
        <v>0.31853141913513067</v>
      </c>
      <c r="K185" s="6">
        <v>1</v>
      </c>
      <c r="L185" s="20">
        <f t="shared" si="31"/>
        <v>1</v>
      </c>
      <c r="M185" s="24">
        <v>0.19</v>
      </c>
      <c r="N185" s="20">
        <f t="shared" si="32"/>
        <v>0.002505819201066663</v>
      </c>
      <c r="O185" s="6">
        <v>27</v>
      </c>
      <c r="P185" s="22">
        <f t="shared" si="28"/>
        <v>0.8964568191815988</v>
      </c>
      <c r="Q185" s="6"/>
      <c r="R185" s="6"/>
      <c r="S185" s="22"/>
      <c r="AB185" s="22"/>
      <c r="AC185" s="22"/>
      <c r="AD185" s="22"/>
      <c r="AG185" s="22"/>
    </row>
    <row r="186" spans="1:33" ht="15">
      <c r="A186" s="5">
        <v>181</v>
      </c>
      <c r="B186" s="19">
        <f>+PDs!K185</f>
        <v>0.08176671072578633</v>
      </c>
      <c r="C186" s="20">
        <f t="shared" si="22"/>
        <v>-1.393285672571566</v>
      </c>
      <c r="D186" s="21">
        <f t="shared" si="29"/>
        <v>0.12201205423269243</v>
      </c>
      <c r="E186" s="20">
        <f t="shared" si="23"/>
        <v>0.34930223908914815</v>
      </c>
      <c r="F186" s="20">
        <f t="shared" si="30"/>
        <v>3.090232306167813</v>
      </c>
      <c r="G186" s="20">
        <f t="shared" si="24"/>
        <v>0.9370101097465852</v>
      </c>
      <c r="H186" s="20">
        <f t="shared" si="25"/>
        <v>-0.33495968235221146</v>
      </c>
      <c r="I186" s="20">
        <f t="shared" si="26"/>
        <v>0.36882774994386713</v>
      </c>
      <c r="J186" s="20">
        <f t="shared" si="27"/>
        <v>0.06537370676883714</v>
      </c>
      <c r="K186" s="6">
        <v>3</v>
      </c>
      <c r="L186" s="20">
        <f t="shared" si="31"/>
        <v>1.144962519390316</v>
      </c>
      <c r="M186" s="24">
        <v>0.23</v>
      </c>
      <c r="N186" s="20">
        <f t="shared" si="32"/>
        <v>0.0755950500568453</v>
      </c>
      <c r="O186" s="6">
        <v>81</v>
      </c>
      <c r="P186" s="22">
        <f t="shared" si="28"/>
        <v>81.13238747350923</v>
      </c>
      <c r="Q186" s="6"/>
      <c r="R186" s="6"/>
      <c r="S186" s="22"/>
      <c r="AB186" s="22"/>
      <c r="AC186" s="22"/>
      <c r="AD186" s="22"/>
      <c r="AG186" s="22"/>
    </row>
    <row r="187" spans="1:33" ht="15">
      <c r="A187" s="5">
        <v>182</v>
      </c>
      <c r="B187" s="19">
        <f>+PDs!K186</f>
        <v>0.03416851108717048</v>
      </c>
      <c r="C187" s="20">
        <f t="shared" si="22"/>
        <v>-1.8227779927256649</v>
      </c>
      <c r="D187" s="21">
        <f t="shared" si="29"/>
        <v>0.1417380936319092</v>
      </c>
      <c r="E187" s="20">
        <f t="shared" si="23"/>
        <v>0.37648119957297893</v>
      </c>
      <c r="F187" s="20">
        <f t="shared" si="30"/>
        <v>3.090232306167813</v>
      </c>
      <c r="G187" s="20">
        <f t="shared" si="24"/>
        <v>0.9264242583007478</v>
      </c>
      <c r="H187" s="20">
        <f t="shared" si="25"/>
        <v>-0.7117296651426656</v>
      </c>
      <c r="I187" s="20">
        <f t="shared" si="26"/>
        <v>0.23831609706076948</v>
      </c>
      <c r="J187" s="20">
        <f t="shared" si="27"/>
        <v>0.09210130862711327</v>
      </c>
      <c r="K187" s="6">
        <v>5</v>
      </c>
      <c r="L187" s="20">
        <f t="shared" si="31"/>
        <v>1.4274596201036447</v>
      </c>
      <c r="M187" s="24">
        <v>0.33</v>
      </c>
      <c r="N187" s="20">
        <f t="shared" si="32"/>
        <v>0.09616610372125342</v>
      </c>
      <c r="O187" s="6">
        <v>9</v>
      </c>
      <c r="P187" s="22">
        <f t="shared" si="28"/>
        <v>11.467807868759472</v>
      </c>
      <c r="Q187" s="6"/>
      <c r="R187" s="6"/>
      <c r="S187" s="22"/>
      <c r="AA187" s="22"/>
      <c r="AB187" s="22"/>
      <c r="AC187" s="22"/>
      <c r="AD187" s="22"/>
      <c r="AG187" s="22"/>
    </row>
    <row r="188" spans="1:33" ht="15">
      <c r="A188" s="5">
        <v>183</v>
      </c>
      <c r="B188" s="19">
        <f>+PDs!K187</f>
        <v>0.07978174710283037</v>
      </c>
      <c r="C188" s="20">
        <f t="shared" si="22"/>
        <v>-1.4065411502206857</v>
      </c>
      <c r="D188" s="21">
        <f t="shared" si="29"/>
        <v>0.12222199265946423</v>
      </c>
      <c r="E188" s="20">
        <f t="shared" si="23"/>
        <v>0.34960262107064394</v>
      </c>
      <c r="F188" s="20">
        <f t="shared" si="30"/>
        <v>3.090232306167813</v>
      </c>
      <c r="G188" s="20">
        <f t="shared" si="24"/>
        <v>0.936898077349151</v>
      </c>
      <c r="H188" s="20">
        <f t="shared" si="25"/>
        <v>-0.34815722665388504</v>
      </c>
      <c r="I188" s="20">
        <f t="shared" si="26"/>
        <v>0.36386105438356664</v>
      </c>
      <c r="J188" s="20">
        <f t="shared" si="27"/>
        <v>0.066063941816541</v>
      </c>
      <c r="K188" s="6">
        <v>5</v>
      </c>
      <c r="L188" s="20">
        <f t="shared" si="31"/>
        <v>1.2933228642190018</v>
      </c>
      <c r="M188" s="24">
        <v>0.17</v>
      </c>
      <c r="N188" s="20">
        <f t="shared" si="32"/>
        <v>0.06245906477080421</v>
      </c>
      <c r="O188" s="6">
        <v>18</v>
      </c>
      <c r="P188" s="22">
        <f t="shared" si="28"/>
        <v>14.896486947836804</v>
      </c>
      <c r="Q188" s="6"/>
      <c r="R188" s="6"/>
      <c r="S188" s="22"/>
      <c r="AB188" s="22"/>
      <c r="AC188" s="22"/>
      <c r="AD188" s="22"/>
      <c r="AG188" s="22"/>
    </row>
    <row r="189" spans="1:33" ht="15">
      <c r="A189" s="5">
        <v>184</v>
      </c>
      <c r="B189" s="19">
        <f>+PDs!K188</f>
        <v>0.14634759061374822</v>
      </c>
      <c r="C189" s="20">
        <f t="shared" si="22"/>
        <v>-1.0522275090473177</v>
      </c>
      <c r="D189" s="21">
        <f t="shared" si="29"/>
        <v>0.12007966795949296</v>
      </c>
      <c r="E189" s="20">
        <f t="shared" si="23"/>
        <v>0.34652513322916845</v>
      </c>
      <c r="F189" s="20">
        <f t="shared" si="30"/>
        <v>3.090232306167813</v>
      </c>
      <c r="G189" s="20">
        <f t="shared" si="24"/>
        <v>0.9380406878384898</v>
      </c>
      <c r="H189" s="20">
        <f t="shared" si="25"/>
        <v>0.01984525063561995</v>
      </c>
      <c r="I189" s="20">
        <f t="shared" si="26"/>
        <v>0.5079165899032929</v>
      </c>
      <c r="J189" s="20">
        <f t="shared" si="27"/>
        <v>0.05008402323234367</v>
      </c>
      <c r="K189" s="6">
        <v>5</v>
      </c>
      <c r="L189" s="20">
        <f t="shared" si="31"/>
        <v>1.2166090737526187</v>
      </c>
      <c r="M189" s="24">
        <v>0.29</v>
      </c>
      <c r="N189" s="20">
        <f t="shared" si="32"/>
        <v>0.1275675563437611</v>
      </c>
      <c r="O189" s="6">
        <v>27</v>
      </c>
      <c r="P189" s="22">
        <f t="shared" si="28"/>
        <v>45.63729328198054</v>
      </c>
      <c r="Q189" s="6"/>
      <c r="R189" s="6"/>
      <c r="S189" s="22"/>
      <c r="AB189" s="22"/>
      <c r="AC189" s="22"/>
      <c r="AD189" s="22"/>
      <c r="AG189" s="22"/>
    </row>
    <row r="190" spans="1:33" ht="15">
      <c r="A190" s="5">
        <v>185</v>
      </c>
      <c r="B190" s="19">
        <f>+PDs!K189</f>
        <v>0.193115337654511</v>
      </c>
      <c r="C190" s="20">
        <f t="shared" si="22"/>
        <v>-0.8664732760862749</v>
      </c>
      <c r="D190" s="21">
        <f t="shared" si="29"/>
        <v>0.12000768661219041</v>
      </c>
      <c r="E190" s="20">
        <f t="shared" si="23"/>
        <v>0.34642125600515683</v>
      </c>
      <c r="F190" s="20">
        <f t="shared" si="30"/>
        <v>3.090232306167813</v>
      </c>
      <c r="G190" s="20">
        <f t="shared" si="24"/>
        <v>0.938079054977676</v>
      </c>
      <c r="H190" s="20">
        <f t="shared" si="25"/>
        <v>0.21751778774012517</v>
      </c>
      <c r="I190" s="20">
        <f t="shared" si="26"/>
        <v>0.5860975768899345</v>
      </c>
      <c r="J190" s="20">
        <f t="shared" si="27"/>
        <v>0.04351560321687876</v>
      </c>
      <c r="K190" s="6">
        <v>3</v>
      </c>
      <c r="L190" s="20">
        <f t="shared" si="31"/>
        <v>1.0931087302779625</v>
      </c>
      <c r="M190" s="24">
        <v>0.19</v>
      </c>
      <c r="N190" s="20">
        <f t="shared" si="32"/>
        <v>0.08161874014496061</v>
      </c>
      <c r="O190" s="6">
        <v>9</v>
      </c>
      <c r="P190" s="22">
        <f t="shared" si="28"/>
        <v>9.733034762286554</v>
      </c>
      <c r="Q190" s="6"/>
      <c r="R190" s="6"/>
      <c r="S190" s="22"/>
      <c r="AB190" s="22"/>
      <c r="AC190" s="22"/>
      <c r="AD190" s="22"/>
      <c r="AG190" s="22"/>
    </row>
    <row r="191" spans="1:33" ht="15">
      <c r="A191" s="5">
        <v>186</v>
      </c>
      <c r="B191" s="19">
        <f>+PDs!K190</f>
        <v>0.012526930819112691</v>
      </c>
      <c r="C191" s="20">
        <f t="shared" si="22"/>
        <v>-2.2405712361129226</v>
      </c>
      <c r="D191" s="21">
        <f t="shared" si="29"/>
        <v>0.18414493945517363</v>
      </c>
      <c r="E191" s="20">
        <f t="shared" si="23"/>
        <v>0.4291211244569226</v>
      </c>
      <c r="F191" s="20">
        <f t="shared" si="30"/>
        <v>3.090232306167813</v>
      </c>
      <c r="G191" s="20">
        <f t="shared" si="24"/>
        <v>0.9032469543512596</v>
      </c>
      <c r="H191" s="20">
        <f t="shared" si="25"/>
        <v>-1.0124443483054921</v>
      </c>
      <c r="I191" s="20">
        <f t="shared" si="26"/>
        <v>0.1556628214849851</v>
      </c>
      <c r="J191" s="20">
        <f t="shared" si="27"/>
        <v>0.1284860615283918</v>
      </c>
      <c r="K191" s="6">
        <v>1</v>
      </c>
      <c r="L191" s="20">
        <f t="shared" si="31"/>
        <v>1</v>
      </c>
      <c r="M191" s="24">
        <v>0.25</v>
      </c>
      <c r="N191" s="20">
        <f t="shared" si="32"/>
        <v>0.0357839726664681</v>
      </c>
      <c r="O191" s="6">
        <v>18</v>
      </c>
      <c r="P191" s="22">
        <f t="shared" si="28"/>
        <v>8.534477480952642</v>
      </c>
      <c r="Q191" s="6"/>
      <c r="R191" s="6"/>
      <c r="S191" s="22"/>
      <c r="AB191" s="22"/>
      <c r="AC191" s="22"/>
      <c r="AD191" s="22"/>
      <c r="AG191" s="22"/>
    </row>
    <row r="192" spans="1:33" ht="15">
      <c r="A192" s="5">
        <v>187</v>
      </c>
      <c r="B192" s="19">
        <f>+PDs!K191</f>
        <v>0.0018751774674942985</v>
      </c>
      <c r="C192" s="20">
        <f t="shared" si="22"/>
        <v>-2.8984304368520073</v>
      </c>
      <c r="D192" s="21">
        <f t="shared" si="29"/>
        <v>0.2292602738539513</v>
      </c>
      <c r="E192" s="20">
        <f t="shared" si="23"/>
        <v>0.4788113134147431</v>
      </c>
      <c r="F192" s="20">
        <f t="shared" si="30"/>
        <v>3.090232306167813</v>
      </c>
      <c r="G192" s="20">
        <f t="shared" si="24"/>
        <v>0.8779178356463939</v>
      </c>
      <c r="H192" s="20">
        <f t="shared" si="25"/>
        <v>-1.616087736199706</v>
      </c>
      <c r="I192" s="20">
        <f t="shared" si="26"/>
        <v>0.053037672683215104</v>
      </c>
      <c r="J192" s="20">
        <f t="shared" si="27"/>
        <v>0.21389373231957587</v>
      </c>
      <c r="K192" s="6">
        <v>1</v>
      </c>
      <c r="L192" s="20">
        <f t="shared" si="31"/>
        <v>1</v>
      </c>
      <c r="M192" s="24">
        <v>0.2</v>
      </c>
      <c r="N192" s="20">
        <f t="shared" si="32"/>
        <v>0.010232499043144161</v>
      </c>
      <c r="O192" s="6">
        <v>18</v>
      </c>
      <c r="P192" s="22">
        <f t="shared" si="28"/>
        <v>2.4404510217898823</v>
      </c>
      <c r="Q192" s="6"/>
      <c r="R192" s="6"/>
      <c r="S192" s="22"/>
      <c r="AB192" s="22"/>
      <c r="AC192" s="22"/>
      <c r="AD192" s="22"/>
      <c r="AG192" s="22"/>
    </row>
    <row r="193" spans="1:33" ht="15">
      <c r="A193" s="5">
        <v>188</v>
      </c>
      <c r="B193" s="19">
        <f>+PDs!K192</f>
        <v>0.0012524735352082983</v>
      </c>
      <c r="C193" s="20">
        <f t="shared" si="22"/>
        <v>-3.0227432073777796</v>
      </c>
      <c r="D193" s="21">
        <f t="shared" si="29"/>
        <v>0.23271562637201795</v>
      </c>
      <c r="E193" s="20">
        <f t="shared" si="23"/>
        <v>0.4824060803638548</v>
      </c>
      <c r="F193" s="20">
        <f t="shared" si="30"/>
        <v>3.090232306167813</v>
      </c>
      <c r="G193" s="20">
        <f t="shared" si="24"/>
        <v>0.8759477002812337</v>
      </c>
      <c r="H193" s="20">
        <f t="shared" si="25"/>
        <v>-1.7489587022761097</v>
      </c>
      <c r="I193" s="20">
        <f t="shared" si="26"/>
        <v>0.04014907912977741</v>
      </c>
      <c r="J193" s="20">
        <f t="shared" si="27"/>
        <v>0.23483205946352784</v>
      </c>
      <c r="K193" s="6">
        <v>5</v>
      </c>
      <c r="L193" s="20">
        <f t="shared" si="31"/>
        <v>2.4501358038252254</v>
      </c>
      <c r="M193" s="24">
        <v>0.3</v>
      </c>
      <c r="N193" s="20">
        <f t="shared" si="32"/>
        <v>0.028590589804356706</v>
      </c>
      <c r="O193" s="6">
        <v>54</v>
      </c>
      <c r="P193" s="22">
        <f t="shared" si="28"/>
        <v>20.456567005017224</v>
      </c>
      <c r="Q193" s="6"/>
      <c r="R193" s="6"/>
      <c r="S193" s="22"/>
      <c r="AB193" s="22"/>
      <c r="AC193" s="22"/>
      <c r="AD193" s="22"/>
      <c r="AG193" s="22"/>
    </row>
    <row r="194" spans="1:33" ht="15">
      <c r="A194" s="5">
        <v>189</v>
      </c>
      <c r="B194" s="19">
        <f>+PDs!K193</f>
        <v>0.056482872033904064</v>
      </c>
      <c r="C194" s="20">
        <f t="shared" si="22"/>
        <v>-1.5850025976655233</v>
      </c>
      <c r="D194" s="21">
        <f t="shared" si="29"/>
        <v>0.12712313645014045</v>
      </c>
      <c r="E194" s="20">
        <f t="shared" si="23"/>
        <v>0.3565433163728363</v>
      </c>
      <c r="F194" s="20">
        <f t="shared" si="30"/>
        <v>3.090232306167813</v>
      </c>
      <c r="G194" s="20">
        <f t="shared" si="24"/>
        <v>0.9342787932677588</v>
      </c>
      <c r="H194" s="20">
        <f t="shared" si="25"/>
        <v>-0.517191363374434</v>
      </c>
      <c r="I194" s="20">
        <f t="shared" si="26"/>
        <v>0.30251129019803136</v>
      </c>
      <c r="J194" s="20">
        <f t="shared" si="27"/>
        <v>0.07614715581304086</v>
      </c>
      <c r="K194" s="6">
        <v>4</v>
      </c>
      <c r="L194" s="20">
        <f t="shared" si="31"/>
        <v>1.257898865028071</v>
      </c>
      <c r="M194" s="24">
        <v>0.28</v>
      </c>
      <c r="N194" s="20">
        <f t="shared" si="32"/>
        <v>0.08665408303252606</v>
      </c>
      <c r="O194" s="6">
        <v>72</v>
      </c>
      <c r="P194" s="22">
        <f t="shared" si="28"/>
        <v>82.66799521302987</v>
      </c>
      <c r="Q194" s="6"/>
      <c r="R194" s="6"/>
      <c r="S194" s="22"/>
      <c r="AB194" s="22"/>
      <c r="AC194" s="22"/>
      <c r="AD194" s="22"/>
      <c r="AG194" s="22"/>
    </row>
    <row r="195" spans="1:33" ht="15">
      <c r="A195" s="5">
        <v>190</v>
      </c>
      <c r="B195" s="19">
        <f>+PDs!K194</f>
        <v>0.05085737445612764</v>
      </c>
      <c r="C195" s="20">
        <f t="shared" si="22"/>
        <v>-1.6365967798653949</v>
      </c>
      <c r="D195" s="21">
        <f t="shared" si="29"/>
        <v>0.12943685737909716</v>
      </c>
      <c r="E195" s="20">
        <f t="shared" si="23"/>
        <v>0.3597733416737504</v>
      </c>
      <c r="F195" s="20">
        <f t="shared" si="30"/>
        <v>3.090232306167813</v>
      </c>
      <c r="G195" s="20">
        <f t="shared" si="24"/>
        <v>0.9330397326056928</v>
      </c>
      <c r="H195" s="20">
        <f t="shared" si="25"/>
        <v>-0.5624772002598194</v>
      </c>
      <c r="I195" s="20">
        <f t="shared" si="26"/>
        <v>0.2868954667188207</v>
      </c>
      <c r="J195" s="20">
        <f t="shared" si="27"/>
        <v>0.07935198133276981</v>
      </c>
      <c r="K195" s="6">
        <v>3</v>
      </c>
      <c r="L195" s="20">
        <f t="shared" si="31"/>
        <v>1.180146426471315</v>
      </c>
      <c r="M195" s="24">
        <v>0.21</v>
      </c>
      <c r="N195" s="20">
        <f t="shared" si="32"/>
        <v>0.05849749732993399</v>
      </c>
      <c r="O195" s="6">
        <v>81</v>
      </c>
      <c r="P195" s="22">
        <f t="shared" si="28"/>
        <v>62.78243900935166</v>
      </c>
      <c r="Q195" s="6"/>
      <c r="R195" s="6"/>
      <c r="S195" s="22"/>
      <c r="AB195" s="22"/>
      <c r="AC195" s="22"/>
      <c r="AD195" s="22"/>
      <c r="AG195" s="22"/>
    </row>
    <row r="196" spans="1:33" ht="15">
      <c r="A196" s="5">
        <v>191</v>
      </c>
      <c r="B196" s="19">
        <f>+PDs!K195</f>
        <v>0.0037581338935462815</v>
      </c>
      <c r="C196" s="20">
        <f t="shared" si="22"/>
        <v>-2.6730605702930115</v>
      </c>
      <c r="D196" s="21">
        <f t="shared" si="29"/>
        <v>0.2194430430002814</v>
      </c>
      <c r="E196" s="20">
        <f t="shared" si="23"/>
        <v>0.4684474815817472</v>
      </c>
      <c r="F196" s="20">
        <f t="shared" si="30"/>
        <v>3.090232306167813</v>
      </c>
      <c r="G196" s="20">
        <f t="shared" si="24"/>
        <v>0.8834913451753326</v>
      </c>
      <c r="H196" s="20">
        <f t="shared" si="25"/>
        <v>-1.3870526696817262</v>
      </c>
      <c r="I196" s="20">
        <f t="shared" si="26"/>
        <v>0.08271285144960665</v>
      </c>
      <c r="J196" s="20">
        <f t="shared" si="27"/>
        <v>0.18011736149966234</v>
      </c>
      <c r="K196" s="6">
        <v>3</v>
      </c>
      <c r="L196" s="20">
        <f t="shared" si="31"/>
        <v>1.4935912546768881</v>
      </c>
      <c r="M196" s="24">
        <v>0.18</v>
      </c>
      <c r="N196" s="20">
        <f t="shared" si="32"/>
        <v>0.021226693618298795</v>
      </c>
      <c r="O196" s="6">
        <v>81</v>
      </c>
      <c r="P196" s="22">
        <f t="shared" si="28"/>
        <v>22.781548925839186</v>
      </c>
      <c r="Q196" s="6"/>
      <c r="R196" s="6"/>
      <c r="S196" s="22"/>
      <c r="AA196" s="22"/>
      <c r="AB196" s="22"/>
      <c r="AC196" s="22"/>
      <c r="AD196" s="22"/>
      <c r="AG196" s="22"/>
    </row>
    <row r="197" spans="1:33" ht="15">
      <c r="A197" s="5">
        <v>192</v>
      </c>
      <c r="B197" s="19">
        <f>+PDs!K196</f>
        <v>0.028694953879741605</v>
      </c>
      <c r="C197" s="20">
        <f t="shared" si="22"/>
        <v>-1.9003293824547607</v>
      </c>
      <c r="D197" s="21">
        <f t="shared" si="29"/>
        <v>0.14858105394389357</v>
      </c>
      <c r="E197" s="20">
        <f t="shared" si="23"/>
        <v>0.38546213036288474</v>
      </c>
      <c r="F197" s="20">
        <f t="shared" si="30"/>
        <v>3.090232306167813</v>
      </c>
      <c r="G197" s="20">
        <f t="shared" si="24"/>
        <v>0.9227236563869523</v>
      </c>
      <c r="H197" s="20">
        <f t="shared" si="25"/>
        <v>-0.7685528050509977</v>
      </c>
      <c r="I197" s="20">
        <f t="shared" si="26"/>
        <v>0.22107941586722493</v>
      </c>
      <c r="J197" s="20">
        <f t="shared" si="27"/>
        <v>0.09799757411832406</v>
      </c>
      <c r="K197" s="6">
        <v>4</v>
      </c>
      <c r="L197" s="20">
        <f t="shared" si="31"/>
        <v>1.3446558830168645</v>
      </c>
      <c r="M197" s="24">
        <v>0.29</v>
      </c>
      <c r="N197" s="20">
        <f t="shared" si="32"/>
        <v>0.0750203605976261</v>
      </c>
      <c r="O197" s="6">
        <v>33</v>
      </c>
      <c r="P197" s="22">
        <f t="shared" si="28"/>
        <v>32.80265267131202</v>
      </c>
      <c r="Q197" s="6"/>
      <c r="R197" s="6"/>
      <c r="S197" s="22"/>
      <c r="AB197" s="22"/>
      <c r="AC197" s="22"/>
      <c r="AD197" s="22"/>
      <c r="AG197" s="22"/>
    </row>
    <row r="198" spans="1:33" ht="15">
      <c r="A198" s="5">
        <v>193</v>
      </c>
      <c r="B198" s="19">
        <f>+PDs!K197</f>
        <v>0.12245873511063697</v>
      </c>
      <c r="C198" s="20">
        <f>NORMSINV(B198)</f>
        <v>-1.1627832118474866</v>
      </c>
      <c r="D198" s="21">
        <f t="shared" si="29"/>
        <v>0.12026304109276631</v>
      </c>
      <c r="E198" s="20">
        <f>SQRT(D198)</f>
        <v>0.34678962079734493</v>
      </c>
      <c r="F198" s="20">
        <f t="shared" si="30"/>
        <v>3.090232306167813</v>
      </c>
      <c r="G198" s="20">
        <f>SQRT(1-D198)</f>
        <v>0.9379429401126882</v>
      </c>
      <c r="H198" s="20">
        <f>(C198+E198*F198)/G198</f>
        <v>-0.0971516691675275</v>
      </c>
      <c r="I198" s="20">
        <f>NORMSDIST(H198)</f>
        <v>0.4613029744126881</v>
      </c>
      <c r="J198" s="20">
        <f>(0.11852-0.05478*LN(B198))^2</f>
        <v>0.05454885732638356</v>
      </c>
      <c r="K198" s="6">
        <v>4</v>
      </c>
      <c r="L198" s="20">
        <f t="shared" si="31"/>
        <v>1.1782299305591981</v>
      </c>
      <c r="M198" s="24">
        <v>0.22</v>
      </c>
      <c r="N198" s="20">
        <f t="shared" si="32"/>
        <v>0.0878320133995128</v>
      </c>
      <c r="O198" s="6">
        <v>90</v>
      </c>
      <c r="P198" s="22">
        <f>+O198*N198*12.5*1.06</f>
        <v>104.73967597891902</v>
      </c>
      <c r="Q198" s="6"/>
      <c r="R198" s="6"/>
      <c r="S198" s="22"/>
      <c r="AB198" s="22"/>
      <c r="AC198" s="22"/>
      <c r="AD198" s="22"/>
      <c r="AG198" s="22"/>
    </row>
    <row r="199" spans="1:33" ht="15">
      <c r="A199" s="5">
        <v>194</v>
      </c>
      <c r="B199" s="19">
        <f>+PDs!K198</f>
        <v>0.0785142295881287</v>
      </c>
      <c r="C199" s="20">
        <f>NORMSINV(B199)</f>
        <v>-1.4151365650352357</v>
      </c>
      <c r="D199" s="21">
        <f>0.12*(1-EXP(-50*B199))/(1-EXP(-50))+0.24*(1-(1-EXP(-50*B199))/(1-EXP(-50)))</f>
        <v>0.12236737148918984</v>
      </c>
      <c r="E199" s="20">
        <f>SQRT(D199)</f>
        <v>0.34981047938732457</v>
      </c>
      <c r="F199" s="20">
        <f>NORMSINV(0.999)</f>
        <v>3.090232306167813</v>
      </c>
      <c r="G199" s="20">
        <f>SQRT(1-D199)</f>
        <v>0.9368204889469541</v>
      </c>
      <c r="H199" s="20">
        <f>(C199+E199*F199)/G199</f>
        <v>-0.35667550458046776</v>
      </c>
      <c r="I199" s="20">
        <f>NORMSDIST(H199)</f>
        <v>0.3606673727428582</v>
      </c>
      <c r="J199" s="20">
        <f>(0.11852-0.05478*LN(B199))^2</f>
        <v>0.06651569182860409</v>
      </c>
      <c r="K199" s="6">
        <v>4</v>
      </c>
      <c r="L199" s="20">
        <f>(1+(K199-2.5)*J199)/(1-1.5*J199)</f>
        <v>1.2216631968199396</v>
      </c>
      <c r="M199" s="24">
        <v>0.32</v>
      </c>
      <c r="N199" s="20">
        <f>M199*(I199-B199)*L199</f>
        <v>0.1103027554749443</v>
      </c>
      <c r="O199" s="6">
        <v>40</v>
      </c>
      <c r="P199" s="22">
        <f>+O199*N199*12.5*1.06</f>
        <v>58.46046040172048</v>
      </c>
      <c r="Q199" s="6"/>
      <c r="R199" s="6"/>
      <c r="S199" s="22"/>
      <c r="AB199" s="22"/>
      <c r="AC199" s="22"/>
      <c r="AD199" s="22"/>
      <c r="AG199" s="22"/>
    </row>
    <row r="200" spans="1:31" ht="15">
      <c r="A200" s="33">
        <v>195</v>
      </c>
      <c r="B200" s="19">
        <f>+PDs!K199</f>
        <v>0.1374047841233722</v>
      </c>
      <c r="C200" s="34">
        <f>NORMSINV(B200)</f>
        <v>-1.0920535413057324</v>
      </c>
      <c r="D200" s="35">
        <f>0.12*(1-EXP(-50*B200))/(1-EXP(-50))+0.24*(1-(1-EXP(-50*B200))/(1-EXP(-50)))</f>
        <v>0.12012458744210444</v>
      </c>
      <c r="E200" s="34">
        <f>SQRT(D200)</f>
        <v>0.34658994134582793</v>
      </c>
      <c r="F200" s="34">
        <f>NORMSINV(0.999)</f>
        <v>3.090232306167813</v>
      </c>
      <c r="G200" s="34">
        <f>SQRT(1-D200)</f>
        <v>0.9380167442843947</v>
      </c>
      <c r="H200" s="34">
        <f>(C200+E200*F200)/G200</f>
        <v>-0.02239843552267909</v>
      </c>
      <c r="I200" s="34">
        <f>NORMSDIST(H200)</f>
        <v>0.4910650641559363</v>
      </c>
      <c r="J200" s="34">
        <f>(0.11852-0.05478*LN(B200))^2</f>
        <v>0.051641954903057015</v>
      </c>
      <c r="K200" s="36">
        <v>3</v>
      </c>
      <c r="L200" s="34">
        <f>(1+(K200-2.5)*J200)/(1-1.5*J200)</f>
        <v>1.1119563792376657</v>
      </c>
      <c r="M200" s="39">
        <v>0.23</v>
      </c>
      <c r="N200" s="34">
        <f>M200*(I200-B200)*L200</f>
        <v>0.09044860502699345</v>
      </c>
      <c r="O200" s="36">
        <v>9</v>
      </c>
      <c r="P200" s="37">
        <f>+O200*N200*12.5*1.06</f>
        <v>10.78599614946897</v>
      </c>
      <c r="Q200" s="6"/>
      <c r="R200" s="6"/>
      <c r="S200" s="22"/>
      <c r="U200" s="19"/>
      <c r="X200" s="24"/>
      <c r="Y200" s="6"/>
      <c r="Z200" s="22"/>
      <c r="AA200" s="22"/>
      <c r="AB200" s="22"/>
      <c r="AC200" s="22"/>
      <c r="AD200" s="22"/>
      <c r="AE200" s="22"/>
    </row>
    <row r="201" spans="1:32" ht="15">
      <c r="A201" s="5" t="s">
        <v>16</v>
      </c>
      <c r="O201" s="22">
        <f>SUM(O6:O200)</f>
        <v>10000</v>
      </c>
      <c r="P201" s="22">
        <f>SUM(P6:P200)</f>
        <v>6615.115376987907</v>
      </c>
      <c r="Q201" s="22"/>
      <c r="R201" s="20"/>
      <c r="Y201" s="6"/>
      <c r="AA201" s="14"/>
      <c r="AB201" s="22"/>
      <c r="AC201" s="22"/>
      <c r="AD201" s="22"/>
      <c r="AE201" s="22"/>
      <c r="AF201" s="24"/>
    </row>
    <row r="202" spans="15:28" ht="15">
      <c r="O202" s="19"/>
      <c r="P202" s="25"/>
      <c r="T202" s="22"/>
      <c r="Y202" s="19"/>
      <c r="Z202" s="6"/>
      <c r="AA202" s="26"/>
      <c r="AB202" s="22"/>
    </row>
    <row r="203" spans="17:26" ht="15">
      <c r="Q203" s="24"/>
      <c r="Z203" s="19"/>
    </row>
    <row r="205" ht="15">
      <c r="R205" s="19"/>
    </row>
    <row r="206" ht="15">
      <c r="R206" s="6"/>
    </row>
    <row r="209" ht="15">
      <c r="R209" s="6"/>
    </row>
    <row r="212" ht="15">
      <c r="AC212" s="27"/>
    </row>
    <row r="213" spans="18:29" ht="15">
      <c r="R213" s="6"/>
      <c r="U213" s="6"/>
      <c r="V213" s="6"/>
      <c r="X213" s="22"/>
      <c r="Z213" s="6"/>
      <c r="AB213" s="22"/>
      <c r="AC213" s="27"/>
    </row>
    <row r="214" spans="18:29" ht="15">
      <c r="R214" s="6"/>
      <c r="U214" s="6"/>
      <c r="V214" s="6"/>
      <c r="X214" s="22"/>
      <c r="Z214" s="6"/>
      <c r="AB214" s="22"/>
      <c r="AC214" s="27"/>
    </row>
    <row r="215" spans="18:29" ht="15">
      <c r="R215" s="6"/>
      <c r="U215" s="6"/>
      <c r="V215" s="6"/>
      <c r="X215" s="22"/>
      <c r="Z215" s="6"/>
      <c r="AB215" s="22"/>
      <c r="AC215" s="27"/>
    </row>
    <row r="216" spans="18:29" ht="15">
      <c r="R216" s="6"/>
      <c r="U216" s="22"/>
      <c r="V216" s="6"/>
      <c r="X216" s="22"/>
      <c r="Z216" s="6"/>
      <c r="AB216" s="22"/>
      <c r="AC216" s="27"/>
    </row>
    <row r="218" spans="19:25" ht="15">
      <c r="S218" s="5"/>
      <c r="Y218" s="28"/>
    </row>
    <row r="219" spans="16:25" ht="15">
      <c r="P219" s="6"/>
      <c r="S219" s="5"/>
      <c r="X219" s="29"/>
      <c r="Y219" s="28"/>
    </row>
    <row r="220" spans="16:25" ht="15">
      <c r="P220" s="6"/>
      <c r="S220" s="5"/>
      <c r="X220" s="30"/>
      <c r="Y220" s="28"/>
    </row>
    <row r="221" spans="16:25" ht="15">
      <c r="P221" s="6"/>
      <c r="S221" s="5"/>
      <c r="X221" s="30"/>
      <c r="Y221" s="28"/>
    </row>
    <row r="222" spans="16:25" ht="15">
      <c r="P222" s="6"/>
      <c r="S222" s="5"/>
      <c r="X222" s="29"/>
      <c r="Y222" s="28"/>
    </row>
    <row r="225" ht="15">
      <c r="S225" s="5"/>
    </row>
    <row r="226" spans="19:24" ht="15">
      <c r="S226" s="5"/>
      <c r="T226" s="6"/>
      <c r="V226" s="6"/>
      <c r="X226" s="6"/>
    </row>
    <row r="227" spans="19:24" ht="15">
      <c r="S227" s="5"/>
      <c r="T227" s="6"/>
      <c r="V227" s="6"/>
      <c r="X227" s="6"/>
    </row>
    <row r="228" spans="19:24" ht="15">
      <c r="S228" s="5"/>
      <c r="T228" s="6"/>
      <c r="V228" s="6"/>
      <c r="X228" s="6"/>
    </row>
    <row r="229" spans="19:24" ht="15">
      <c r="S229" s="5"/>
      <c r="T229" s="6"/>
      <c r="V229" s="6"/>
      <c r="X22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bellinit</dc:creator>
  <cp:keywords/>
  <dc:description/>
  <cp:lastModifiedBy>Tiziano Bellini</cp:lastModifiedBy>
  <cp:lastPrinted>2008-10-31T10:59:54Z</cp:lastPrinted>
  <dcterms:created xsi:type="dcterms:W3CDTF">2008-09-15T07:59:59Z</dcterms:created>
  <dcterms:modified xsi:type="dcterms:W3CDTF">2016-11-06T18:37:34Z</dcterms:modified>
  <cp:category/>
  <cp:version/>
  <cp:contentType/>
  <cp:contentStatus/>
</cp:coreProperties>
</file>