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Ds" sheetId="1" r:id="rId1"/>
    <sheet name="RWA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<sst xmlns="http://schemas.openxmlformats.org/spreadsheetml/2006/main" count="43" uniqueCount="31">
  <si>
    <t>pd</t>
  </si>
  <si>
    <t>G(pd)</t>
  </si>
  <si>
    <t>sqrt(R(pd))</t>
  </si>
  <si>
    <t>G(0.999)</t>
  </si>
  <si>
    <t>sqrt(1-R)</t>
  </si>
  <si>
    <t>(R(pd))</t>
  </si>
  <si>
    <t>operand</t>
  </si>
  <si>
    <t>phi_k</t>
  </si>
  <si>
    <t>b</t>
  </si>
  <si>
    <t>maturity adj</t>
  </si>
  <si>
    <t>(Intercept)</t>
  </si>
  <si>
    <t>Intercept</t>
  </si>
  <si>
    <t>EAD</t>
  </si>
  <si>
    <t>RWA</t>
  </si>
  <si>
    <t>LGD</t>
  </si>
  <si>
    <t>PD</t>
  </si>
  <si>
    <t>logitPD</t>
  </si>
  <si>
    <t>Liquid</t>
  </si>
  <si>
    <t>Ddcredit</t>
  </si>
  <si>
    <t>ROA</t>
  </si>
  <si>
    <t>Use</t>
  </si>
  <si>
    <t>DDcredit</t>
  </si>
  <si>
    <t>Estimates</t>
  </si>
  <si>
    <t>Segment: Corporate</t>
  </si>
  <si>
    <t># customer</t>
  </si>
  <si>
    <t>K</t>
  </si>
  <si>
    <t>Coefficients:</t>
  </si>
  <si>
    <t xml:space="preserve">             Estimate Std. Error z value Pr(&gt;|z|)    </t>
  </si>
  <si>
    <t>***</t>
  </si>
  <si>
    <t>**</t>
  </si>
  <si>
    <t>maturity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</si>
</sst>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.0000000000_-;\-* #,##0.0000000000_-;_-* &quot;-&quot;??_-;_-@_-"/>
    <numFmt numFmtId="180" formatCode="_-* #,##0.00000000000_-;\-* #,##0.00000000000_-;_-* &quot;-&quot;??_-;_-@_-"/>
    <numFmt numFmtId="181" formatCode="_-* #,##0.000000000000_-;\-* #,##0.000000000000_-;_-* &quot;-&quot;??_-;_-@_-"/>
    <numFmt numFmtId="182" formatCode="_-* #,##0.0000000000000_-;\-* #,##0.0000000000000_-;_-* &quot;-&quot;??_-;_-@_-"/>
    <numFmt numFmtId="183" formatCode="_-* #,##0.00000000000000_-;\-* #,##0.00000000000000_-;_-* &quot;-&quot;??_-;_-@_-"/>
    <numFmt numFmtId="184" formatCode="_-* #,##0.000000000000000_-;\-* #,##0.000000000000000_-;_-* &quot;-&quot;??_-;_-@_-"/>
    <numFmt numFmtId="185" formatCode="_-* #,##0.0000000000000000_-;\-* #,##0.0000000000000000_-;_-* &quot;-&quot;??_-;_-@_-"/>
    <numFmt numFmtId="186" formatCode="_-* #,##0.00000000000000000_-;\-* #,##0.00000000000000000_-;_-* &quot;-&quot;??_-;_-@_-"/>
    <numFmt numFmtId="187" formatCode="_-* #,##0.000000000000000000_-;\-* #,##0.000000000000000000_-;_-* &quot;-&quot;??_-;_-@_-"/>
    <numFmt numFmtId="188" formatCode="_-* #,##0.0000000000000000000_-;\-* #,##0.0000000000000000000_-;_-* &quot;-&quot;??_-;_-@_-"/>
    <numFmt numFmtId="189" formatCode="_-* #,##0.00000000_-;\-* #,##0.00000000_-;_-* &quot;-&quot;????????_-;_-@_-"/>
    <numFmt numFmtId="190" formatCode="0.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_-* #,##0.0000000_-;\-* #,##0.0000000_-;_-* &quot;-&quot;????????_-;_-@_-"/>
    <numFmt numFmtId="196" formatCode="_-* #,##0.000000_-;\-* #,##0.000000_-;_-* &quot;-&quot;????????_-;_-@_-"/>
    <numFmt numFmtId="197" formatCode="_-* #,##0.00000_-;\-* #,##0.00000_-;_-* &quot;-&quot;????????_-;_-@_-"/>
    <numFmt numFmtId="198" formatCode="_-* #,##0.0000_-;\-* #,##0.0000_-;_-* &quot;-&quot;????????_-;_-@_-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_-* #,##0.00000_-;\-* #,##0.00000_-;_-* &quot;-&quot;?????_-;_-@_-"/>
    <numFmt numFmtId="203" formatCode="0.00000000000000"/>
    <numFmt numFmtId="204" formatCode="0.000%"/>
    <numFmt numFmtId="205" formatCode="0.0000%"/>
    <numFmt numFmtId="206" formatCode="_-* #,##0.0000000000000000_-;\-* #,##0.0000000000000000_-;_-* &quot;-&quot;????????????????_-;_-@_-"/>
    <numFmt numFmtId="207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4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0" fontId="0" fillId="33" borderId="0" xfId="59" applyNumberFormat="1" applyFont="1" applyFill="1" applyAlignment="1">
      <alignment/>
    </xf>
    <xf numFmtId="0" fontId="21" fillId="33" borderId="0" xfId="0" applyFont="1" applyFill="1" applyBorder="1" applyAlignment="1">
      <alignment/>
    </xf>
    <xf numFmtId="43" fontId="21" fillId="33" borderId="0" xfId="42" applyFont="1" applyFill="1" applyBorder="1" applyAlignment="1">
      <alignment/>
    </xf>
    <xf numFmtId="177" fontId="21" fillId="33" borderId="0" xfId="42" applyNumberFormat="1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43" fontId="21" fillId="33" borderId="0" xfId="42" applyFont="1" applyFill="1" applyBorder="1" applyAlignment="1">
      <alignment vertical="top"/>
    </xf>
    <xf numFmtId="177" fontId="21" fillId="33" borderId="0" xfId="42" applyNumberFormat="1" applyFont="1" applyFill="1" applyBorder="1" applyAlignment="1">
      <alignment vertical="top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" fontId="21" fillId="33" borderId="0" xfId="0" applyNumberFormat="1" applyFont="1" applyFill="1" applyBorder="1" applyAlignment="1">
      <alignment/>
    </xf>
    <xf numFmtId="170" fontId="21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0" fontId="21" fillId="33" borderId="0" xfId="59" applyNumberFormat="1" applyFont="1" applyFill="1" applyBorder="1" applyAlignment="1">
      <alignment/>
    </xf>
    <xf numFmtId="174" fontId="21" fillId="33" borderId="0" xfId="42" applyNumberFormat="1" applyFont="1" applyFill="1" applyBorder="1" applyAlignment="1">
      <alignment/>
    </xf>
    <xf numFmtId="174" fontId="21" fillId="33" borderId="0" xfId="42" applyNumberFormat="1" applyFont="1" applyFill="1" applyBorder="1" applyAlignment="1" quotePrefix="1">
      <alignment/>
    </xf>
    <xf numFmtId="43" fontId="21" fillId="33" borderId="0" xfId="0" applyNumberFormat="1" applyFont="1" applyFill="1" applyBorder="1" applyAlignment="1">
      <alignment/>
    </xf>
    <xf numFmtId="0" fontId="21" fillId="33" borderId="0" xfId="59" applyNumberFormat="1" applyFont="1" applyFill="1" applyBorder="1" applyAlignment="1">
      <alignment/>
    </xf>
    <xf numFmtId="9" fontId="21" fillId="33" borderId="0" xfId="59" applyFont="1" applyFill="1" applyBorder="1" applyAlignment="1">
      <alignment/>
    </xf>
    <xf numFmtId="176" fontId="21" fillId="33" borderId="0" xfId="0" applyNumberFormat="1" applyFont="1" applyFill="1" applyBorder="1" applyAlignment="1">
      <alignment/>
    </xf>
    <xf numFmtId="43" fontId="21" fillId="33" borderId="0" xfId="0" applyNumberFormat="1" applyFont="1" applyFill="1" applyBorder="1" applyAlignment="1">
      <alignment horizontal="center"/>
    </xf>
    <xf numFmtId="0" fontId="21" fillId="33" borderId="0" xfId="52" applyFont="1" applyFill="1" applyBorder="1" applyAlignment="1">
      <alignment/>
    </xf>
    <xf numFmtId="177" fontId="21" fillId="33" borderId="0" xfId="52" applyNumberFormat="1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43" fontId="21" fillId="33" borderId="0" xfId="42" applyFont="1" applyFill="1" applyBorder="1" applyAlignment="1">
      <alignment horizontal="right"/>
    </xf>
    <xf numFmtId="10" fontId="0" fillId="33" borderId="0" xfId="59" applyNumberFormat="1" applyFont="1" applyFill="1" applyBorder="1" applyAlignment="1">
      <alignment/>
    </xf>
    <xf numFmtId="11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4">
      <selection activeCell="D4" sqref="D4"/>
    </sheetView>
  </sheetViews>
  <sheetFormatPr defaultColWidth="9.140625" defaultRowHeight="15"/>
  <cols>
    <col min="1" max="1" width="10.140625" style="2" bestFit="1" customWidth="1"/>
    <col min="2" max="2" width="9.7109375" style="2" bestFit="1" customWidth="1"/>
    <col min="3" max="16384" width="9.140625" style="2" customWidth="1"/>
  </cols>
  <sheetData>
    <row r="1" spans="2:6" ht="15">
      <c r="B1" s="2" t="s">
        <v>11</v>
      </c>
      <c r="C1" s="2" t="s">
        <v>17</v>
      </c>
      <c r="D1" s="2" t="s">
        <v>18</v>
      </c>
      <c r="E1" s="2" t="s">
        <v>19</v>
      </c>
      <c r="F1" s="2" t="s">
        <v>20</v>
      </c>
    </row>
    <row r="2" spans="1:12" ht="15">
      <c r="A2" s="2" t="s">
        <v>22</v>
      </c>
      <c r="B2" s="2">
        <f>+M4</f>
        <v>-8.448299</v>
      </c>
      <c r="C2" s="2">
        <f>+M5</f>
        <v>-2.447493</v>
      </c>
      <c r="D2" s="2">
        <f>+M6</f>
        <v>0.01233</v>
      </c>
      <c r="E2" s="2">
        <f>+M7</f>
        <v>-0.128378</v>
      </c>
      <c r="F2" s="2">
        <f>+M8</f>
        <v>9.668063</v>
      </c>
      <c r="L2" s="2" t="s">
        <v>26</v>
      </c>
    </row>
    <row r="3" ht="15">
      <c r="L3" s="2" t="s">
        <v>27</v>
      </c>
    </row>
    <row r="4" spans="1:17" ht="15">
      <c r="A4" s="3" t="s">
        <v>24</v>
      </c>
      <c r="B4" s="3" t="s">
        <v>11</v>
      </c>
      <c r="C4" s="3" t="s">
        <v>17</v>
      </c>
      <c r="D4" s="3" t="s">
        <v>21</v>
      </c>
      <c r="E4" s="3" t="s">
        <v>19</v>
      </c>
      <c r="F4" s="3" t="s">
        <v>20</v>
      </c>
      <c r="G4" s="3" t="s">
        <v>16</v>
      </c>
      <c r="H4" s="3" t="s">
        <v>15</v>
      </c>
      <c r="L4" s="2" t="s">
        <v>10</v>
      </c>
      <c r="M4" s="2">
        <v>-8.448299</v>
      </c>
      <c r="N4" s="2">
        <v>1.240919</v>
      </c>
      <c r="O4" s="2">
        <v>-6.808</v>
      </c>
      <c r="P4" s="32">
        <v>9.89E-12</v>
      </c>
      <c r="Q4" s="2" t="s">
        <v>28</v>
      </c>
    </row>
    <row r="5" spans="1:17" ht="15">
      <c r="A5" s="2">
        <v>1</v>
      </c>
      <c r="B5" s="2">
        <v>1</v>
      </c>
      <c r="C5" s="2">
        <v>1.45</v>
      </c>
      <c r="D5" s="2">
        <v>73</v>
      </c>
      <c r="E5" s="2">
        <v>1.29</v>
      </c>
      <c r="F5" s="2">
        <v>0.803552201</v>
      </c>
      <c r="G5" s="2">
        <f>+B5*$B$2+C5*$C$2+D5*$D$2+E5*$E$2+F5*$F$2</f>
        <v>-3.4938881669433357</v>
      </c>
      <c r="H5" s="4">
        <f>EXP(G5)/(1+EXP(G5))</f>
        <v>0.029486632051946644</v>
      </c>
      <c r="L5" s="2" t="s">
        <v>17</v>
      </c>
      <c r="M5" s="2">
        <v>-2.447493</v>
      </c>
      <c r="N5" s="2">
        <v>0.806733</v>
      </c>
      <c r="O5" s="2">
        <v>-3.034</v>
      </c>
      <c r="P5" s="2">
        <v>0.002415</v>
      </c>
      <c r="Q5" s="2" t="s">
        <v>29</v>
      </c>
    </row>
    <row r="6" spans="1:17" ht="15">
      <c r="A6" s="1">
        <f>+A5+1</f>
        <v>2</v>
      </c>
      <c r="B6" s="1">
        <v>1</v>
      </c>
      <c r="C6" s="1">
        <v>1</v>
      </c>
      <c r="D6" s="1">
        <v>15</v>
      </c>
      <c r="E6" s="1">
        <v>10</v>
      </c>
      <c r="F6" s="1">
        <v>0.92249534</v>
      </c>
      <c r="G6" s="1">
        <f aca="true" t="shared" si="0" ref="G6:G69">+B6*$B$2+C6*$C$2+D6*$D$2+E6*$E$2+F6*$F$2</f>
        <v>-3.075878935673579</v>
      </c>
      <c r="H6" s="31">
        <f aca="true" t="shared" si="1" ref="H6:H69">EXP(G6)/(1+EXP(G6))</f>
        <v>0.04411326337449419</v>
      </c>
      <c r="L6" s="2" t="s">
        <v>21</v>
      </c>
      <c r="M6" s="2">
        <v>0.01233</v>
      </c>
      <c r="N6" s="2">
        <v>0.003527</v>
      </c>
      <c r="O6" s="2">
        <v>3.496</v>
      </c>
      <c r="P6" s="2">
        <v>0.000473</v>
      </c>
      <c r="Q6" s="2" t="s">
        <v>28</v>
      </c>
    </row>
    <row r="7" spans="1:17" ht="15">
      <c r="A7" s="1">
        <f aca="true" t="shared" si="2" ref="A7:A70">+A6+1</f>
        <v>3</v>
      </c>
      <c r="B7" s="1">
        <v>1</v>
      </c>
      <c r="C7" s="1">
        <v>0.9</v>
      </c>
      <c r="D7" s="1">
        <v>141</v>
      </c>
      <c r="E7" s="1">
        <v>9.5</v>
      </c>
      <c r="F7" s="1">
        <v>0.388719216</v>
      </c>
      <c r="G7" s="1">
        <f t="shared" si="0"/>
        <v>-6.373941830401392</v>
      </c>
      <c r="H7" s="31">
        <f t="shared" si="1"/>
        <v>0.001702519951125222</v>
      </c>
      <c r="L7" s="2" t="s">
        <v>19</v>
      </c>
      <c r="M7" s="2">
        <v>-0.128378</v>
      </c>
      <c r="N7" s="2">
        <v>0.035866</v>
      </c>
      <c r="O7" s="2">
        <v>-3.579</v>
      </c>
      <c r="P7" s="2">
        <v>0.000344</v>
      </c>
      <c r="Q7" s="2" t="s">
        <v>28</v>
      </c>
    </row>
    <row r="8" spans="1:17" ht="15">
      <c r="A8" s="1">
        <f t="shared" si="2"/>
        <v>4</v>
      </c>
      <c r="B8" s="1">
        <v>1</v>
      </c>
      <c r="C8" s="1">
        <v>0.91</v>
      </c>
      <c r="D8" s="1">
        <v>132</v>
      </c>
      <c r="E8" s="1">
        <v>5.29</v>
      </c>
      <c r="F8" s="1">
        <v>0.627187012</v>
      </c>
      <c r="G8" s="1">
        <f t="shared" si="0"/>
        <v>-3.6633937052022443</v>
      </c>
      <c r="H8" s="31">
        <f t="shared" si="1"/>
        <v>0.02500409388667309</v>
      </c>
      <c r="L8" s="2" t="s">
        <v>20</v>
      </c>
      <c r="M8" s="2">
        <v>9.668063</v>
      </c>
      <c r="N8" s="2">
        <v>1.354553</v>
      </c>
      <c r="O8" s="2">
        <v>7.137</v>
      </c>
      <c r="P8" s="32">
        <v>9.51E-13</v>
      </c>
      <c r="Q8" s="2" t="s">
        <v>28</v>
      </c>
    </row>
    <row r="9" spans="1:8" ht="15">
      <c r="A9" s="1">
        <f t="shared" si="2"/>
        <v>5</v>
      </c>
      <c r="B9" s="1">
        <v>1</v>
      </c>
      <c r="C9" s="1">
        <v>0.86</v>
      </c>
      <c r="D9" s="1">
        <v>121</v>
      </c>
      <c r="E9" s="1">
        <v>3.85</v>
      </c>
      <c r="F9" s="1">
        <v>0.657876217</v>
      </c>
      <c r="G9" s="1">
        <f t="shared" si="0"/>
        <v>-3.1950795678423303</v>
      </c>
      <c r="H9" s="31">
        <f t="shared" si="1"/>
        <v>0.03935130780315738</v>
      </c>
    </row>
    <row r="10" spans="1:8" ht="15">
      <c r="A10" s="1">
        <f t="shared" si="2"/>
        <v>6</v>
      </c>
      <c r="B10" s="1">
        <v>1</v>
      </c>
      <c r="C10" s="1">
        <v>0.69</v>
      </c>
      <c r="D10" s="1">
        <v>117</v>
      </c>
      <c r="E10" s="1">
        <v>9</v>
      </c>
      <c r="F10" s="1">
        <v>0.830567991</v>
      </c>
      <c r="G10" s="1">
        <f t="shared" si="0"/>
        <v>-1.8198775072285667</v>
      </c>
      <c r="H10" s="31">
        <f t="shared" si="1"/>
        <v>0.1394485717717936</v>
      </c>
    </row>
    <row r="11" spans="1:8" ht="15">
      <c r="A11" s="1">
        <f t="shared" si="2"/>
        <v>7</v>
      </c>
      <c r="B11" s="1">
        <v>1</v>
      </c>
      <c r="C11" s="1">
        <v>1.03</v>
      </c>
      <c r="D11" s="1">
        <v>181</v>
      </c>
      <c r="E11" s="1">
        <v>3.72</v>
      </c>
      <c r="F11" s="1">
        <v>0.589948442</v>
      </c>
      <c r="G11" s="1">
        <f t="shared" si="0"/>
        <v>-3.5113942459921548</v>
      </c>
      <c r="H11" s="31">
        <f t="shared" si="1"/>
        <v>0.028989762924439583</v>
      </c>
    </row>
    <row r="12" spans="1:8" ht="15">
      <c r="A12" s="1">
        <f t="shared" si="2"/>
        <v>8</v>
      </c>
      <c r="B12" s="1">
        <v>1</v>
      </c>
      <c r="C12" s="1">
        <v>0.6</v>
      </c>
      <c r="D12" s="1">
        <v>93</v>
      </c>
      <c r="E12" s="1">
        <v>2.72</v>
      </c>
      <c r="F12" s="1">
        <v>0.428817068</v>
      </c>
      <c r="G12" s="1">
        <f t="shared" si="0"/>
        <v>-4.973462531100717</v>
      </c>
      <c r="H12" s="31">
        <f t="shared" si="1"/>
        <v>0.006871603097935772</v>
      </c>
    </row>
    <row r="13" spans="1:8" ht="15">
      <c r="A13" s="1">
        <f t="shared" si="2"/>
        <v>9</v>
      </c>
      <c r="B13" s="1">
        <v>1</v>
      </c>
      <c r="C13" s="1">
        <v>1.04</v>
      </c>
      <c r="D13" s="1">
        <v>198</v>
      </c>
      <c r="E13" s="1">
        <v>6.76</v>
      </c>
      <c r="F13" s="1">
        <v>0.637629317</v>
      </c>
      <c r="G13" s="1">
        <f t="shared" si="0"/>
        <v>-3.255546592597029</v>
      </c>
      <c r="H13" s="31">
        <f t="shared" si="1"/>
        <v>0.03712808903294403</v>
      </c>
    </row>
    <row r="14" spans="1:8" ht="15">
      <c r="A14" s="1">
        <f t="shared" si="2"/>
        <v>10</v>
      </c>
      <c r="B14" s="1">
        <v>1</v>
      </c>
      <c r="C14" s="1">
        <v>0.78</v>
      </c>
      <c r="D14" s="1">
        <v>145</v>
      </c>
      <c r="E14" s="1">
        <v>6.03</v>
      </c>
      <c r="F14" s="1">
        <v>0.579890109</v>
      </c>
      <c r="G14" s="1">
        <f t="shared" si="0"/>
        <v>-3.7371987731111327</v>
      </c>
      <c r="H14" s="31">
        <f t="shared" si="1"/>
        <v>0.023266511593793556</v>
      </c>
    </row>
    <row r="15" spans="1:8" ht="15">
      <c r="A15" s="1">
        <f t="shared" si="2"/>
        <v>11</v>
      </c>
      <c r="B15" s="1">
        <v>1</v>
      </c>
      <c r="C15" s="1">
        <v>1.07</v>
      </c>
      <c r="D15" s="1">
        <v>174</v>
      </c>
      <c r="E15" s="1">
        <v>5.7</v>
      </c>
      <c r="F15" s="1">
        <v>0.382626149</v>
      </c>
      <c r="G15" s="1">
        <f t="shared" si="0"/>
        <v>-5.954197396020615</v>
      </c>
      <c r="H15" s="31">
        <f t="shared" si="1"/>
        <v>0.0025882094854233813</v>
      </c>
    </row>
    <row r="16" spans="1:8" ht="15">
      <c r="A16" s="1">
        <f t="shared" si="2"/>
        <v>12</v>
      </c>
      <c r="B16" s="1">
        <v>1</v>
      </c>
      <c r="C16" s="1">
        <v>0.5</v>
      </c>
      <c r="D16" s="1">
        <v>102</v>
      </c>
      <c r="E16" s="1">
        <v>2.13</v>
      </c>
      <c r="F16" s="1">
        <v>0.503895016</v>
      </c>
      <c r="G16" s="1">
        <f t="shared" si="0"/>
        <v>-3.8161418799259934</v>
      </c>
      <c r="H16" s="31">
        <f t="shared" si="1"/>
        <v>0.02153844792006371</v>
      </c>
    </row>
    <row r="17" spans="1:8" ht="15">
      <c r="A17" s="1">
        <f t="shared" si="2"/>
        <v>13</v>
      </c>
      <c r="B17" s="1">
        <v>1</v>
      </c>
      <c r="C17" s="1">
        <v>0.95</v>
      </c>
      <c r="D17" s="1">
        <v>91</v>
      </c>
      <c r="E17" s="1">
        <v>13.9</v>
      </c>
      <c r="F17" s="1">
        <v>0.207344131</v>
      </c>
      <c r="G17" s="1">
        <f t="shared" si="0"/>
        <v>-9.431225428811747</v>
      </c>
      <c r="H17" s="31">
        <f t="shared" si="1"/>
        <v>8.017445528519403E-05</v>
      </c>
    </row>
    <row r="18" spans="1:8" ht="15">
      <c r="A18" s="1">
        <f t="shared" si="2"/>
        <v>14</v>
      </c>
      <c r="B18" s="1">
        <v>1</v>
      </c>
      <c r="C18" s="1">
        <v>1.37</v>
      </c>
      <c r="D18" s="1">
        <v>152</v>
      </c>
      <c r="E18" s="1">
        <v>30.74</v>
      </c>
      <c r="F18" s="1">
        <v>0.730172923</v>
      </c>
      <c r="G18" s="1">
        <f t="shared" si="0"/>
        <v>-6.814186309541851</v>
      </c>
      <c r="H18" s="31">
        <f t="shared" si="1"/>
        <v>0.0010968818641433323</v>
      </c>
    </row>
    <row r="19" spans="1:8" ht="15">
      <c r="A19" s="1">
        <f t="shared" si="2"/>
        <v>15</v>
      </c>
      <c r="B19" s="1">
        <v>1</v>
      </c>
      <c r="C19" s="1">
        <v>1.04</v>
      </c>
      <c r="D19" s="1">
        <v>166</v>
      </c>
      <c r="E19" s="1">
        <v>6.43</v>
      </c>
      <c r="F19" s="1">
        <v>0.390489685</v>
      </c>
      <c r="G19" s="1">
        <f t="shared" si="0"/>
        <v>-5.997103384569845</v>
      </c>
      <c r="H19" s="31">
        <f t="shared" si="1"/>
        <v>0.0024797779916622353</v>
      </c>
    </row>
    <row r="20" spans="1:8" ht="15">
      <c r="A20" s="1">
        <f t="shared" si="2"/>
        <v>16</v>
      </c>
      <c r="B20" s="1">
        <v>1</v>
      </c>
      <c r="C20" s="1">
        <v>1.5</v>
      </c>
      <c r="D20" s="1">
        <v>98</v>
      </c>
      <c r="E20" s="1">
        <v>1.73</v>
      </c>
      <c r="F20" s="1">
        <v>1.0766</v>
      </c>
      <c r="G20" s="1">
        <f t="shared" si="0"/>
        <v>-0.7246558142000019</v>
      </c>
      <c r="H20" s="31">
        <f t="shared" si="1"/>
        <v>0.3263685660024208</v>
      </c>
    </row>
    <row r="21" spans="1:8" ht="15">
      <c r="A21" s="1">
        <f t="shared" si="2"/>
        <v>17</v>
      </c>
      <c r="B21" s="1">
        <v>1</v>
      </c>
      <c r="C21" s="1">
        <v>1.48</v>
      </c>
      <c r="D21" s="1">
        <v>107</v>
      </c>
      <c r="E21" s="1">
        <v>34.39</v>
      </c>
      <c r="F21" s="1">
        <v>0.190747509</v>
      </c>
      <c r="G21" s="1">
        <f t="shared" si="0"/>
        <v>-13.322039125894932</v>
      </c>
      <c r="H21" s="31">
        <f t="shared" si="1"/>
        <v>1.6379898585956135E-06</v>
      </c>
    </row>
    <row r="22" spans="1:8" ht="15">
      <c r="A22" s="1">
        <f t="shared" si="2"/>
        <v>18</v>
      </c>
      <c r="B22" s="1">
        <v>1</v>
      </c>
      <c r="C22" s="1">
        <v>1.1</v>
      </c>
      <c r="D22" s="1">
        <v>144</v>
      </c>
      <c r="E22" s="1">
        <v>11.94</v>
      </c>
      <c r="F22" s="1">
        <v>0.354026079</v>
      </c>
      <c r="G22" s="1">
        <f t="shared" si="0"/>
        <v>-7.475108184585023</v>
      </c>
      <c r="H22" s="31">
        <f t="shared" si="1"/>
        <v>0.00056670308652877</v>
      </c>
    </row>
    <row r="23" spans="1:8" ht="15">
      <c r="A23" s="1">
        <f t="shared" si="2"/>
        <v>19</v>
      </c>
      <c r="B23" s="1">
        <v>1</v>
      </c>
      <c r="C23" s="1">
        <v>0.23</v>
      </c>
      <c r="D23" s="1">
        <v>54</v>
      </c>
      <c r="E23" s="1">
        <v>6.23</v>
      </c>
      <c r="F23" s="1">
        <v>0.800790529</v>
      </c>
      <c r="G23" s="1">
        <f t="shared" si="0"/>
        <v>-1.4031040458246729</v>
      </c>
      <c r="H23" s="31">
        <f t="shared" si="1"/>
        <v>0.1973240082322174</v>
      </c>
    </row>
    <row r="24" spans="1:8" ht="15">
      <c r="A24" s="1">
        <f t="shared" si="2"/>
        <v>20</v>
      </c>
      <c r="B24" s="1">
        <v>1</v>
      </c>
      <c r="C24" s="1">
        <v>0.22</v>
      </c>
      <c r="D24" s="1">
        <v>40</v>
      </c>
      <c r="E24" s="1">
        <v>1.1</v>
      </c>
      <c r="F24" s="1">
        <v>0.508331345</v>
      </c>
      <c r="G24" s="1">
        <f t="shared" si="0"/>
        <v>-3.7201837916652645</v>
      </c>
      <c r="H24" s="31">
        <f t="shared" si="1"/>
        <v>0.023656332800875642</v>
      </c>
    </row>
    <row r="25" spans="1:8" ht="15">
      <c r="A25" s="1">
        <f t="shared" si="2"/>
        <v>21</v>
      </c>
      <c r="B25" s="1">
        <v>1</v>
      </c>
      <c r="C25" s="1">
        <v>1</v>
      </c>
      <c r="D25" s="1">
        <v>135</v>
      </c>
      <c r="E25" s="1">
        <v>3.68</v>
      </c>
      <c r="F25" s="1">
        <v>0.805490307</v>
      </c>
      <c r="G25" s="1">
        <f t="shared" si="0"/>
        <v>-1.9161420060346588</v>
      </c>
      <c r="H25" s="31">
        <f t="shared" si="1"/>
        <v>0.1282924007648167</v>
      </c>
    </row>
    <row r="26" spans="1:8" ht="15">
      <c r="A26" s="1">
        <f t="shared" si="2"/>
        <v>22</v>
      </c>
      <c r="B26" s="1">
        <v>1</v>
      </c>
      <c r="C26" s="1">
        <v>1.16</v>
      </c>
      <c r="D26" s="1">
        <v>16</v>
      </c>
      <c r="E26" s="1">
        <v>1.22</v>
      </c>
      <c r="F26" s="1">
        <v>0.779360955</v>
      </c>
      <c r="G26" s="1">
        <f t="shared" si="0"/>
        <v>-3.7118212273198363</v>
      </c>
      <c r="H26" s="31">
        <f t="shared" si="1"/>
        <v>0.023850251868125446</v>
      </c>
    </row>
    <row r="27" spans="1:8" ht="15">
      <c r="A27" s="1">
        <f t="shared" si="2"/>
        <v>23</v>
      </c>
      <c r="B27" s="1">
        <v>1</v>
      </c>
      <c r="C27" s="1">
        <v>1.15</v>
      </c>
      <c r="D27" s="1">
        <v>34</v>
      </c>
      <c r="E27" s="1">
        <v>10.02</v>
      </c>
      <c r="F27" s="1">
        <v>0.84092631</v>
      </c>
      <c r="G27" s="1">
        <f t="shared" si="0"/>
        <v>-3.9999149665624714</v>
      </c>
      <c r="H27" s="31">
        <f t="shared" si="1"/>
        <v>0.017987711944278208</v>
      </c>
    </row>
    <row r="28" spans="1:8" ht="15">
      <c r="A28" s="1">
        <f t="shared" si="2"/>
        <v>24</v>
      </c>
      <c r="B28" s="1">
        <v>1</v>
      </c>
      <c r="C28" s="1">
        <v>0.69</v>
      </c>
      <c r="D28" s="1">
        <v>101</v>
      </c>
      <c r="E28" s="1">
        <v>5.18</v>
      </c>
      <c r="F28" s="1">
        <v>0.412539062</v>
      </c>
      <c r="G28" s="1">
        <f t="shared" si="0"/>
        <v>-5.568283568623095</v>
      </c>
      <c r="H28" s="31">
        <f t="shared" si="1"/>
        <v>0.0038025121873799246</v>
      </c>
    </row>
    <row r="29" spans="1:8" ht="15">
      <c r="A29" s="1">
        <f t="shared" si="2"/>
        <v>25</v>
      </c>
      <c r="B29" s="1">
        <v>1</v>
      </c>
      <c r="C29" s="1">
        <v>1.41</v>
      </c>
      <c r="D29" s="1">
        <v>124</v>
      </c>
      <c r="E29" s="1">
        <v>5.1</v>
      </c>
      <c r="F29" s="1">
        <v>0.772620969</v>
      </c>
      <c r="G29" s="1">
        <f t="shared" si="0"/>
        <v>-3.5553237265869537</v>
      </c>
      <c r="H29" s="31">
        <f t="shared" si="1"/>
        <v>0.02777843497791182</v>
      </c>
    </row>
    <row r="30" spans="1:8" ht="15">
      <c r="A30" s="1">
        <f t="shared" si="2"/>
        <v>26</v>
      </c>
      <c r="B30" s="1">
        <v>1</v>
      </c>
      <c r="C30" s="1">
        <v>0.95</v>
      </c>
      <c r="D30" s="1">
        <v>135</v>
      </c>
      <c r="E30" s="1">
        <v>6.45</v>
      </c>
      <c r="F30" s="1">
        <v>0.664267605</v>
      </c>
      <c r="G30" s="1">
        <f t="shared" si="0"/>
        <v>-3.5147243960008856</v>
      </c>
      <c r="H30" s="31">
        <f t="shared" si="1"/>
        <v>0.02889616823742697</v>
      </c>
    </row>
    <row r="31" spans="1:8" ht="15">
      <c r="A31" s="1">
        <f t="shared" si="2"/>
        <v>27</v>
      </c>
      <c r="B31" s="1">
        <v>1</v>
      </c>
      <c r="C31" s="1">
        <v>0.98</v>
      </c>
      <c r="D31" s="1">
        <v>172</v>
      </c>
      <c r="E31" s="1">
        <v>2.97</v>
      </c>
      <c r="F31" s="1">
        <v>0.366416558</v>
      </c>
      <c r="G31" s="1">
        <f t="shared" si="0"/>
        <v>-5.564826433012845</v>
      </c>
      <c r="H31" s="31">
        <f t="shared" si="1"/>
        <v>0.003815630490966549</v>
      </c>
    </row>
    <row r="32" spans="1:8" ht="15">
      <c r="A32" s="1">
        <f t="shared" si="2"/>
        <v>28</v>
      </c>
      <c r="B32" s="1">
        <v>1</v>
      </c>
      <c r="C32" s="1">
        <v>1.15</v>
      </c>
      <c r="D32" s="1">
        <v>34</v>
      </c>
      <c r="E32" s="1">
        <v>10.1</v>
      </c>
      <c r="F32" s="1">
        <v>0.919588571</v>
      </c>
      <c r="G32" s="1">
        <f t="shared" si="0"/>
        <v>-3.249673511492027</v>
      </c>
      <c r="H32" s="31">
        <f t="shared" si="1"/>
        <v>0.037338621020939246</v>
      </c>
    </row>
    <row r="33" spans="1:8" ht="15">
      <c r="A33" s="1">
        <f t="shared" si="2"/>
        <v>29</v>
      </c>
      <c r="B33" s="1">
        <v>1</v>
      </c>
      <c r="C33" s="1">
        <v>0.68</v>
      </c>
      <c r="D33" s="1">
        <v>134</v>
      </c>
      <c r="E33" s="1">
        <v>2.6</v>
      </c>
      <c r="F33" s="1">
        <v>0.742910918</v>
      </c>
      <c r="G33" s="1">
        <f t="shared" si="0"/>
        <v>-1.6116474813881663</v>
      </c>
      <c r="H33" s="31">
        <f t="shared" si="1"/>
        <v>0.16636000807557777</v>
      </c>
    </row>
    <row r="34" spans="1:8" ht="15">
      <c r="A34" s="1">
        <f t="shared" si="2"/>
        <v>30</v>
      </c>
      <c r="B34" s="1">
        <v>1</v>
      </c>
      <c r="C34" s="1">
        <v>1.5</v>
      </c>
      <c r="D34" s="1">
        <v>94</v>
      </c>
      <c r="E34" s="1">
        <v>3.48</v>
      </c>
      <c r="F34" s="1">
        <v>0.295630818</v>
      </c>
      <c r="G34" s="1">
        <f t="shared" si="0"/>
        <v>-8.549096566834468</v>
      </c>
      <c r="H34" s="31">
        <f t="shared" si="1"/>
        <v>0.00019368251344576524</v>
      </c>
    </row>
    <row r="35" spans="1:8" ht="15">
      <c r="A35" s="1">
        <f t="shared" si="2"/>
        <v>31</v>
      </c>
      <c r="B35" s="1">
        <v>1</v>
      </c>
      <c r="C35" s="1">
        <v>0.68</v>
      </c>
      <c r="D35" s="1">
        <v>90</v>
      </c>
      <c r="E35" s="1">
        <v>8.63</v>
      </c>
      <c r="F35" s="1">
        <v>0.747331615</v>
      </c>
      <c r="G35" s="1">
        <f t="shared" si="0"/>
        <v>-2.8855472442882553</v>
      </c>
      <c r="H35" s="31">
        <f t="shared" si="1"/>
        <v>0.052872656270607575</v>
      </c>
    </row>
    <row r="36" spans="1:8" ht="15">
      <c r="A36" s="1">
        <f t="shared" si="2"/>
        <v>32</v>
      </c>
      <c r="B36" s="1">
        <v>1</v>
      </c>
      <c r="C36" s="1">
        <v>0.85</v>
      </c>
      <c r="D36" s="1">
        <v>97</v>
      </c>
      <c r="E36" s="1">
        <v>3.78</v>
      </c>
      <c r="F36" s="1">
        <v>0.541116722</v>
      </c>
      <c r="G36" s="1">
        <f t="shared" si="0"/>
        <v>-4.586376331350515</v>
      </c>
      <c r="H36" s="31">
        <f t="shared" si="1"/>
        <v>0.010086932730135341</v>
      </c>
    </row>
    <row r="37" spans="1:8" ht="15">
      <c r="A37" s="1">
        <f t="shared" si="2"/>
        <v>33</v>
      </c>
      <c r="B37" s="1">
        <v>1</v>
      </c>
      <c r="C37" s="1">
        <v>0.76</v>
      </c>
      <c r="D37" s="1">
        <v>111</v>
      </c>
      <c r="E37" s="1">
        <v>6.28</v>
      </c>
      <c r="F37" s="1">
        <v>0.455921478</v>
      </c>
      <c r="G37" s="1">
        <f t="shared" si="0"/>
        <v>-5.3380999476428865</v>
      </c>
      <c r="H37" s="31">
        <f t="shared" si="1"/>
        <v>0.004782014239150586</v>
      </c>
    </row>
    <row r="38" spans="1:8" ht="15">
      <c r="A38" s="1">
        <f t="shared" si="2"/>
        <v>34</v>
      </c>
      <c r="B38" s="1">
        <v>1</v>
      </c>
      <c r="C38" s="1">
        <v>0.88</v>
      </c>
      <c r="D38" s="1">
        <v>111</v>
      </c>
      <c r="E38" s="1">
        <v>11.35</v>
      </c>
      <c r="F38" s="1">
        <v>0.400668055</v>
      </c>
      <c r="G38" s="1">
        <f t="shared" si="0"/>
        <v>-6.816869142172537</v>
      </c>
      <c r="H38" s="31">
        <f t="shared" si="1"/>
        <v>0.001093946272508374</v>
      </c>
    </row>
    <row r="39" spans="1:8" ht="15">
      <c r="A39" s="1">
        <f t="shared" si="2"/>
        <v>35</v>
      </c>
      <c r="B39" s="1">
        <v>1</v>
      </c>
      <c r="C39" s="1">
        <v>0.31</v>
      </c>
      <c r="D39" s="1">
        <v>29</v>
      </c>
      <c r="E39" s="1">
        <v>6.66</v>
      </c>
      <c r="F39" s="1">
        <v>0.87586621</v>
      </c>
      <c r="G39" s="1">
        <f t="shared" si="0"/>
        <v>-1.2365196121487703</v>
      </c>
      <c r="H39" s="31">
        <f t="shared" si="1"/>
        <v>0.22504237857256665</v>
      </c>
    </row>
    <row r="40" spans="1:8" ht="15">
      <c r="A40" s="1">
        <f t="shared" si="2"/>
        <v>36</v>
      </c>
      <c r="B40" s="1">
        <v>1</v>
      </c>
      <c r="C40" s="1">
        <v>0.18</v>
      </c>
      <c r="D40" s="1">
        <v>43</v>
      </c>
      <c r="E40" s="1">
        <v>12.21</v>
      </c>
      <c r="F40" s="1">
        <v>0.702556075</v>
      </c>
      <c r="G40" s="1">
        <f t="shared" si="0"/>
        <v>-3.1337967258672776</v>
      </c>
      <c r="H40" s="31">
        <f t="shared" si="1"/>
        <v>0.04173450114792931</v>
      </c>
    </row>
    <row r="41" spans="1:8" ht="15">
      <c r="A41" s="1">
        <f t="shared" si="2"/>
        <v>37</v>
      </c>
      <c r="B41" s="1">
        <v>1</v>
      </c>
      <c r="C41" s="1">
        <v>0.25</v>
      </c>
      <c r="D41" s="1">
        <v>60</v>
      </c>
      <c r="E41" s="1">
        <v>6.02</v>
      </c>
      <c r="F41" s="1">
        <v>0.752050245</v>
      </c>
      <c r="G41" s="1">
        <f t="shared" si="0"/>
        <v>-1.8223386621745643</v>
      </c>
      <c r="H41" s="31">
        <f t="shared" si="1"/>
        <v>0.1391534886106503</v>
      </c>
    </row>
    <row r="42" spans="1:8" ht="15">
      <c r="A42" s="1">
        <f t="shared" si="2"/>
        <v>38</v>
      </c>
      <c r="B42" s="1">
        <v>1</v>
      </c>
      <c r="C42" s="1">
        <v>0.92</v>
      </c>
      <c r="D42" s="1">
        <v>120</v>
      </c>
      <c r="E42" s="1">
        <v>5.24</v>
      </c>
      <c r="F42" s="1">
        <v>0.37170404</v>
      </c>
      <c r="G42" s="1">
        <f t="shared" si="0"/>
        <v>-6.29943520392548</v>
      </c>
      <c r="H42" s="31">
        <f t="shared" si="1"/>
        <v>0.0018339725724842142</v>
      </c>
    </row>
    <row r="43" spans="1:8" ht="15">
      <c r="A43" s="1">
        <f t="shared" si="2"/>
        <v>39</v>
      </c>
      <c r="B43" s="1">
        <v>1</v>
      </c>
      <c r="C43" s="1">
        <v>0.75</v>
      </c>
      <c r="D43" s="1">
        <v>182</v>
      </c>
      <c r="E43" s="1">
        <v>3.23</v>
      </c>
      <c r="F43" s="1">
        <v>0.422990659</v>
      </c>
      <c r="G43" s="1">
        <f t="shared" si="0"/>
        <v>-4.365019350376483</v>
      </c>
      <c r="H43" s="31">
        <f t="shared" si="1"/>
        <v>0.012554782502807685</v>
      </c>
    </row>
    <row r="44" spans="1:8" ht="15">
      <c r="A44" s="1">
        <f t="shared" si="2"/>
        <v>40</v>
      </c>
      <c r="B44" s="1">
        <v>1</v>
      </c>
      <c r="C44" s="1">
        <v>1.67</v>
      </c>
      <c r="D44" s="1">
        <v>306</v>
      </c>
      <c r="E44" s="1">
        <v>2.55</v>
      </c>
      <c r="F44" s="1">
        <v>0.641606767</v>
      </c>
      <c r="G44" s="1">
        <f t="shared" si="0"/>
        <v>-2.8869015654176797</v>
      </c>
      <c r="H44" s="31">
        <f t="shared" si="1"/>
        <v>0.0528048767983413</v>
      </c>
    </row>
    <row r="45" spans="1:8" ht="15">
      <c r="A45" s="1">
        <f t="shared" si="2"/>
        <v>41</v>
      </c>
      <c r="B45" s="1">
        <v>1</v>
      </c>
      <c r="C45" s="1">
        <v>1.07</v>
      </c>
      <c r="D45" s="1">
        <v>83</v>
      </c>
      <c r="E45" s="1">
        <v>11.73</v>
      </c>
      <c r="F45" s="1">
        <v>0.927324289</v>
      </c>
      <c r="G45" s="1">
        <f t="shared" si="0"/>
        <v>-2.5841708025177965</v>
      </c>
      <c r="H45" s="31">
        <f t="shared" si="1"/>
        <v>0.07016413472356213</v>
      </c>
    </row>
    <row r="46" spans="1:8" ht="15">
      <c r="A46" s="1">
        <f t="shared" si="2"/>
        <v>42</v>
      </c>
      <c r="B46" s="1">
        <v>1</v>
      </c>
      <c r="C46" s="1">
        <v>0.76</v>
      </c>
      <c r="D46" s="1">
        <v>89</v>
      </c>
      <c r="E46" s="1">
        <v>16.75</v>
      </c>
      <c r="F46" s="1">
        <v>0.359619501</v>
      </c>
      <c r="G46" s="1">
        <f t="shared" si="0"/>
        <v>-7.884531188303438</v>
      </c>
      <c r="H46" s="31">
        <f t="shared" si="1"/>
        <v>0.0003763813723225833</v>
      </c>
    </row>
    <row r="47" spans="1:8" ht="15">
      <c r="A47" s="1">
        <f t="shared" si="2"/>
        <v>43</v>
      </c>
      <c r="B47" s="1">
        <v>1</v>
      </c>
      <c r="C47" s="1">
        <v>1.08</v>
      </c>
      <c r="D47" s="1">
        <v>156</v>
      </c>
      <c r="E47" s="1">
        <v>4.43</v>
      </c>
      <c r="F47" s="1">
        <v>0.429640258</v>
      </c>
      <c r="G47" s="1">
        <f t="shared" si="0"/>
        <v>-5.5830368983197465</v>
      </c>
      <c r="H47" s="31">
        <f t="shared" si="1"/>
        <v>0.003747032937024297</v>
      </c>
    </row>
    <row r="48" spans="1:8" ht="15">
      <c r="A48" s="1">
        <f t="shared" si="2"/>
        <v>44</v>
      </c>
      <c r="B48" s="1">
        <v>1</v>
      </c>
      <c r="C48" s="1">
        <v>0.78</v>
      </c>
      <c r="D48" s="1">
        <v>132</v>
      </c>
      <c r="E48" s="1">
        <v>5.29</v>
      </c>
      <c r="F48" s="1">
        <v>0.281681636</v>
      </c>
      <c r="G48" s="1">
        <f t="shared" si="0"/>
        <v>-6.685587357208931</v>
      </c>
      <c r="H48" s="31">
        <f t="shared" si="1"/>
        <v>0.0012472235486460717</v>
      </c>
    </row>
    <row r="49" spans="1:8" ht="15">
      <c r="A49" s="1">
        <f t="shared" si="2"/>
        <v>45</v>
      </c>
      <c r="B49" s="1">
        <v>1</v>
      </c>
      <c r="C49" s="1">
        <v>1.21</v>
      </c>
      <c r="D49" s="1">
        <v>156</v>
      </c>
      <c r="E49" s="1">
        <v>5.9</v>
      </c>
      <c r="F49" s="1">
        <v>0.263727389</v>
      </c>
      <c r="G49" s="1">
        <f t="shared" si="0"/>
        <v>-7.693982718322495</v>
      </c>
      <c r="H49" s="31">
        <f t="shared" si="1"/>
        <v>0.0004553527453944845</v>
      </c>
    </row>
    <row r="50" spans="1:8" ht="15">
      <c r="A50" s="1">
        <f t="shared" si="2"/>
        <v>46</v>
      </c>
      <c r="B50" s="1">
        <v>1</v>
      </c>
      <c r="C50" s="1">
        <v>1.07</v>
      </c>
      <c r="D50" s="1">
        <v>186</v>
      </c>
      <c r="E50" s="1">
        <v>3.56</v>
      </c>
      <c r="F50" s="1">
        <v>0.368905772</v>
      </c>
      <c r="G50" s="1">
        <f t="shared" si="0"/>
        <v>-5.664157945240365</v>
      </c>
      <c r="H50" s="31">
        <f t="shared" si="1"/>
        <v>0.0034560809260562107</v>
      </c>
    </row>
    <row r="51" spans="1:8" ht="15">
      <c r="A51" s="1">
        <f t="shared" si="2"/>
        <v>47</v>
      </c>
      <c r="B51" s="1">
        <v>1</v>
      </c>
      <c r="C51" s="1">
        <v>1.13</v>
      </c>
      <c r="D51" s="1">
        <v>157</v>
      </c>
      <c r="E51" s="1">
        <v>1.28</v>
      </c>
      <c r="F51" s="1">
        <v>0.357992519</v>
      </c>
      <c r="G51" s="1">
        <f t="shared" si="0"/>
        <v>-5.981385702779303</v>
      </c>
      <c r="H51" s="31">
        <f t="shared" si="1"/>
        <v>0.002518963317553454</v>
      </c>
    </row>
    <row r="52" spans="1:8" ht="15">
      <c r="A52" s="1">
        <f t="shared" si="2"/>
        <v>48</v>
      </c>
      <c r="B52" s="1">
        <v>1</v>
      </c>
      <c r="C52" s="1">
        <v>0.76</v>
      </c>
      <c r="D52" s="1">
        <v>123</v>
      </c>
      <c r="E52" s="1">
        <v>5.04</v>
      </c>
      <c r="F52" s="1">
        <v>0.482533621</v>
      </c>
      <c r="G52" s="1">
        <f t="shared" si="0"/>
        <v>-4.773663352553877</v>
      </c>
      <c r="H52" s="31">
        <f t="shared" si="1"/>
        <v>0.00837857667469226</v>
      </c>
    </row>
    <row r="53" spans="1:8" ht="15">
      <c r="A53" s="1">
        <f t="shared" si="2"/>
        <v>49</v>
      </c>
      <c r="B53" s="1">
        <v>1</v>
      </c>
      <c r="C53" s="1">
        <v>1.14</v>
      </c>
      <c r="D53" s="1">
        <v>194</v>
      </c>
      <c r="E53" s="1">
        <v>0.32</v>
      </c>
      <c r="F53" s="1">
        <v>0.462518237</v>
      </c>
      <c r="G53" s="1">
        <f t="shared" si="0"/>
        <v>-4.415846526035069</v>
      </c>
      <c r="H53" s="31">
        <f t="shared" si="1"/>
        <v>0.011940032922553257</v>
      </c>
    </row>
    <row r="54" spans="1:8" ht="15">
      <c r="A54" s="1">
        <f t="shared" si="2"/>
        <v>50</v>
      </c>
      <c r="B54" s="1">
        <v>1</v>
      </c>
      <c r="C54" s="1">
        <v>0.97</v>
      </c>
      <c r="D54" s="1">
        <v>237</v>
      </c>
      <c r="E54" s="1">
        <v>3.61</v>
      </c>
      <c r="F54" s="1">
        <v>0.518021612</v>
      </c>
      <c r="G54" s="1">
        <f t="shared" si="0"/>
        <v>-3.3553362098224433</v>
      </c>
      <c r="H54" s="31">
        <f t="shared" si="1"/>
        <v>0.03372085708345455</v>
      </c>
    </row>
    <row r="55" spans="1:8" ht="15">
      <c r="A55" s="1">
        <f t="shared" si="2"/>
        <v>51</v>
      </c>
      <c r="B55" s="1">
        <v>1</v>
      </c>
      <c r="C55" s="1">
        <v>0.77</v>
      </c>
      <c r="D55" s="1">
        <v>110</v>
      </c>
      <c r="E55" s="1">
        <v>11.19</v>
      </c>
      <c r="F55" s="1">
        <v>0.425020968</v>
      </c>
      <c r="G55" s="1">
        <f t="shared" si="0"/>
        <v>-6.303988935055017</v>
      </c>
      <c r="H55" s="31">
        <f t="shared" si="1"/>
        <v>0.0018256553528645616</v>
      </c>
    </row>
    <row r="56" spans="1:8" ht="15">
      <c r="A56" s="1">
        <f t="shared" si="2"/>
        <v>52</v>
      </c>
      <c r="B56" s="1">
        <v>1</v>
      </c>
      <c r="C56" s="1">
        <v>0.88</v>
      </c>
      <c r="D56" s="1">
        <v>70</v>
      </c>
      <c r="E56" s="1">
        <v>4.97</v>
      </c>
      <c r="F56" s="1">
        <v>0.369744969</v>
      </c>
      <c r="G56" s="1">
        <f t="shared" si="0"/>
        <v>-6.802313845774954</v>
      </c>
      <c r="H56" s="31">
        <f t="shared" si="1"/>
        <v>0.0011099676259753342</v>
      </c>
    </row>
    <row r="57" spans="1:8" ht="15">
      <c r="A57" s="1">
        <f t="shared" si="2"/>
        <v>53</v>
      </c>
      <c r="B57" s="1">
        <v>1</v>
      </c>
      <c r="C57" s="1">
        <v>0.33</v>
      </c>
      <c r="D57" s="1">
        <v>5</v>
      </c>
      <c r="E57" s="1">
        <v>5.32</v>
      </c>
      <c r="F57" s="1">
        <v>0.924905879</v>
      </c>
      <c r="G57" s="1">
        <f t="shared" si="0"/>
        <v>-0.935244342757624</v>
      </c>
      <c r="H57" s="31">
        <f t="shared" si="1"/>
        <v>0.2818619633465606</v>
      </c>
    </row>
    <row r="58" spans="1:8" ht="15">
      <c r="A58" s="1">
        <f t="shared" si="2"/>
        <v>54</v>
      </c>
      <c r="B58" s="1">
        <v>1</v>
      </c>
      <c r="C58" s="1">
        <v>0.76</v>
      </c>
      <c r="D58" s="1">
        <v>131</v>
      </c>
      <c r="E58" s="1">
        <v>3.97</v>
      </c>
      <c r="F58" s="1">
        <v>0.516179955</v>
      </c>
      <c r="G58" s="1">
        <f t="shared" si="0"/>
        <v>-4.212364015722834</v>
      </c>
      <c r="H58" s="31">
        <f t="shared" si="1"/>
        <v>0.014595139565601854</v>
      </c>
    </row>
    <row r="59" spans="1:8" ht="15">
      <c r="A59" s="1">
        <f t="shared" si="2"/>
        <v>55</v>
      </c>
      <c r="B59" s="1">
        <v>1</v>
      </c>
      <c r="C59" s="1">
        <v>0.5</v>
      </c>
      <c r="D59" s="1">
        <v>54</v>
      </c>
      <c r="E59" s="1">
        <v>7.77</v>
      </c>
      <c r="F59" s="1">
        <v>0.802487465</v>
      </c>
      <c r="G59" s="1">
        <f t="shared" si="0"/>
        <v>-2.245223191669707</v>
      </c>
      <c r="H59" s="31">
        <f t="shared" si="1"/>
        <v>0.0957622997658961</v>
      </c>
    </row>
    <row r="60" spans="1:8" ht="15">
      <c r="A60" s="1">
        <f t="shared" si="2"/>
        <v>56</v>
      </c>
      <c r="B60" s="1">
        <v>1</v>
      </c>
      <c r="C60" s="1">
        <v>1.03</v>
      </c>
      <c r="D60" s="1">
        <v>124</v>
      </c>
      <c r="E60" s="1">
        <v>7.29</v>
      </c>
      <c r="F60" s="1">
        <v>0.364450623</v>
      </c>
      <c r="G60" s="1">
        <f t="shared" si="0"/>
        <v>-6.852640826446752</v>
      </c>
      <c r="H60" s="31">
        <f t="shared" si="1"/>
        <v>0.0010555461902792538</v>
      </c>
    </row>
    <row r="61" spans="1:8" ht="15">
      <c r="A61" s="1">
        <f t="shared" si="2"/>
        <v>57</v>
      </c>
      <c r="B61" s="1">
        <v>1</v>
      </c>
      <c r="C61" s="1">
        <v>1.03</v>
      </c>
      <c r="D61" s="1">
        <v>116</v>
      </c>
      <c r="E61" s="1">
        <v>11.46</v>
      </c>
      <c r="F61" s="1">
        <v>0.719970153</v>
      </c>
      <c r="G61" s="1">
        <f t="shared" si="0"/>
        <v>-4.0494318726763625</v>
      </c>
      <c r="H61" s="31">
        <f t="shared" si="1"/>
        <v>0.017133597977204627</v>
      </c>
    </row>
    <row r="62" spans="1:8" ht="15">
      <c r="A62" s="1">
        <f t="shared" si="2"/>
        <v>58</v>
      </c>
      <c r="B62" s="1">
        <v>1</v>
      </c>
      <c r="C62" s="1">
        <v>0.67</v>
      </c>
      <c r="D62" s="1">
        <v>114</v>
      </c>
      <c r="E62" s="1">
        <v>7.92</v>
      </c>
      <c r="F62" s="1">
        <v>0.831402544</v>
      </c>
      <c r="G62" s="1">
        <f t="shared" si="0"/>
        <v>-1.6612008962477276</v>
      </c>
      <c r="H62" s="31">
        <f t="shared" si="1"/>
        <v>0.1596008567712603</v>
      </c>
    </row>
    <row r="63" spans="1:8" ht="15">
      <c r="A63" s="1">
        <f t="shared" si="2"/>
        <v>59</v>
      </c>
      <c r="B63" s="1">
        <v>1</v>
      </c>
      <c r="C63" s="1">
        <v>0.98</v>
      </c>
      <c r="D63" s="1">
        <v>196</v>
      </c>
      <c r="E63" s="1">
        <v>7.26</v>
      </c>
      <c r="F63" s="1">
        <v>0.446908353</v>
      </c>
      <c r="G63" s="1">
        <f t="shared" si="0"/>
        <v>-5.041448307969762</v>
      </c>
      <c r="H63" s="31">
        <f t="shared" si="1"/>
        <v>0.006422859325646219</v>
      </c>
    </row>
    <row r="64" spans="1:8" ht="15">
      <c r="A64" s="1">
        <f t="shared" si="2"/>
        <v>60</v>
      </c>
      <c r="B64" s="1">
        <v>1</v>
      </c>
      <c r="C64" s="1">
        <v>0.11</v>
      </c>
      <c r="D64" s="1">
        <v>51</v>
      </c>
      <c r="E64" s="1">
        <v>7.68</v>
      </c>
      <c r="F64" s="1">
        <v>0.663521771</v>
      </c>
      <c r="G64" s="1">
        <f t="shared" si="0"/>
        <v>-2.6596659861004284</v>
      </c>
      <c r="H64" s="31">
        <f t="shared" si="1"/>
        <v>0.06539574510517802</v>
      </c>
    </row>
    <row r="65" spans="1:8" ht="15">
      <c r="A65" s="1">
        <f t="shared" si="2"/>
        <v>61</v>
      </c>
      <c r="B65" s="1">
        <v>1</v>
      </c>
      <c r="C65" s="1">
        <v>0.79</v>
      </c>
      <c r="D65" s="1">
        <v>119</v>
      </c>
      <c r="E65" s="1">
        <v>5.44</v>
      </c>
      <c r="F65" s="1">
        <v>0.506096306</v>
      </c>
      <c r="G65" s="1">
        <f t="shared" si="0"/>
        <v>-4.719953819524721</v>
      </c>
      <c r="H65" s="31">
        <f t="shared" si="1"/>
        <v>0.008836804933092355</v>
      </c>
    </row>
    <row r="66" spans="1:8" ht="15">
      <c r="A66" s="1">
        <f t="shared" si="2"/>
        <v>62</v>
      </c>
      <c r="B66" s="1">
        <v>1</v>
      </c>
      <c r="C66" s="1">
        <v>0.65</v>
      </c>
      <c r="D66" s="1">
        <v>78</v>
      </c>
      <c r="E66" s="1">
        <v>9.02</v>
      </c>
      <c r="F66" s="1">
        <v>0.46563399</v>
      </c>
      <c r="G66" s="1">
        <f t="shared" si="0"/>
        <v>-5.73362025973863</v>
      </c>
      <c r="H66" s="31">
        <f t="shared" si="1"/>
        <v>0.0032249095343230487</v>
      </c>
    </row>
    <row r="67" spans="1:8" ht="15">
      <c r="A67" s="1">
        <f t="shared" si="2"/>
        <v>63</v>
      </c>
      <c r="B67" s="1">
        <v>1</v>
      </c>
      <c r="C67" s="1">
        <v>1.07</v>
      </c>
      <c r="D67" s="1">
        <v>153</v>
      </c>
      <c r="E67" s="1">
        <v>10.46</v>
      </c>
      <c r="F67" s="1">
        <v>0.747614905</v>
      </c>
      <c r="G67" s="1">
        <f t="shared" si="0"/>
        <v>-3.2954723887209862</v>
      </c>
      <c r="H67" s="31">
        <f t="shared" si="1"/>
        <v>0.0357268399899409</v>
      </c>
    </row>
    <row r="68" spans="1:8" ht="15">
      <c r="A68" s="1">
        <f t="shared" si="2"/>
        <v>64</v>
      </c>
      <c r="B68" s="1">
        <v>1</v>
      </c>
      <c r="C68" s="1">
        <v>1.12</v>
      </c>
      <c r="D68" s="1">
        <v>184</v>
      </c>
      <c r="E68" s="1">
        <v>9.6</v>
      </c>
      <c r="F68" s="1">
        <v>0.390719123</v>
      </c>
      <c r="G68" s="1">
        <f t="shared" si="0"/>
        <v>-6.375702863531251</v>
      </c>
      <c r="H68" s="31">
        <f t="shared" si="1"/>
        <v>0.0016995294865326746</v>
      </c>
    </row>
    <row r="69" spans="1:8" ht="15">
      <c r="A69" s="1">
        <f t="shared" si="2"/>
        <v>65</v>
      </c>
      <c r="B69" s="1">
        <v>1</v>
      </c>
      <c r="C69" s="1">
        <v>0.15</v>
      </c>
      <c r="D69" s="1">
        <v>8</v>
      </c>
      <c r="E69" s="1">
        <v>9.84</v>
      </c>
      <c r="F69" s="1">
        <v>0.84707759</v>
      </c>
      <c r="G69" s="1">
        <f t="shared" si="0"/>
        <v>-1.7904229639918317</v>
      </c>
      <c r="H69" s="31">
        <f t="shared" si="1"/>
        <v>0.14302087468818311</v>
      </c>
    </row>
    <row r="70" spans="1:8" ht="15">
      <c r="A70" s="1">
        <f t="shared" si="2"/>
        <v>66</v>
      </c>
      <c r="B70" s="1">
        <v>1</v>
      </c>
      <c r="C70" s="1">
        <v>0.84</v>
      </c>
      <c r="D70" s="1">
        <v>67</v>
      </c>
      <c r="E70" s="1">
        <v>8.96</v>
      </c>
      <c r="F70" s="1">
        <v>0.355507574</v>
      </c>
      <c r="G70" s="1">
        <f aca="true" t="shared" si="3" ref="G70:G133">+B70*$B$2+C70*$C$2+D70*$D$2+E70*$E$2+F70*$F$2</f>
        <v>-7.391280377590839</v>
      </c>
      <c r="H70" s="31">
        <f aca="true" t="shared" si="4" ref="H70:H133">EXP(G70)/(1+EXP(G70))</f>
        <v>0.000616225990801048</v>
      </c>
    </row>
    <row r="71" spans="1:8" ht="15">
      <c r="A71" s="1">
        <f aca="true" t="shared" si="5" ref="A71:A134">+A70+1</f>
        <v>67</v>
      </c>
      <c r="B71" s="1">
        <v>1</v>
      </c>
      <c r="C71" s="1">
        <v>0.73</v>
      </c>
      <c r="D71" s="1">
        <v>115</v>
      </c>
      <c r="E71" s="1">
        <v>4.74</v>
      </c>
      <c r="F71" s="1">
        <v>0.639012838</v>
      </c>
      <c r="G71" s="1">
        <f t="shared" si="3"/>
        <v>-3.247514234407207</v>
      </c>
      <c r="H71" s="31">
        <f t="shared" si="4"/>
        <v>0.03741631262952565</v>
      </c>
    </row>
    <row r="72" spans="1:8" ht="15">
      <c r="A72" s="1">
        <f t="shared" si="5"/>
        <v>68</v>
      </c>
      <c r="B72" s="1">
        <v>1</v>
      </c>
      <c r="C72" s="1">
        <v>1.58</v>
      </c>
      <c r="D72" s="1">
        <v>181</v>
      </c>
      <c r="E72" s="1">
        <v>19.19</v>
      </c>
      <c r="F72" s="1">
        <v>0.293041931</v>
      </c>
      <c r="G72" s="1">
        <f t="shared" si="3"/>
        <v>-9.714033909450349</v>
      </c>
      <c r="H72" s="31">
        <f t="shared" si="4"/>
        <v>6.0425803313136454E-05</v>
      </c>
    </row>
    <row r="73" spans="1:8" ht="15">
      <c r="A73" s="1">
        <f t="shared" si="5"/>
        <v>69</v>
      </c>
      <c r="B73" s="1">
        <v>1</v>
      </c>
      <c r="C73" s="1">
        <v>0.99</v>
      </c>
      <c r="D73" s="1">
        <v>102</v>
      </c>
      <c r="E73" s="1">
        <v>8.8</v>
      </c>
      <c r="F73" s="1">
        <v>0.388358776</v>
      </c>
      <c r="G73" s="1">
        <f t="shared" si="3"/>
        <v>-6.988706357029113</v>
      </c>
      <c r="H73" s="31">
        <f t="shared" si="4"/>
        <v>0.0009213890673094486</v>
      </c>
    </row>
    <row r="74" spans="1:8" ht="15">
      <c r="A74" s="1">
        <f t="shared" si="5"/>
        <v>70</v>
      </c>
      <c r="B74" s="1">
        <v>1</v>
      </c>
      <c r="C74" s="1">
        <v>0.64</v>
      </c>
      <c r="D74" s="1">
        <v>93</v>
      </c>
      <c r="E74" s="1">
        <v>3.13</v>
      </c>
      <c r="F74" s="1">
        <v>0.456297391</v>
      </c>
      <c r="G74" s="1">
        <f t="shared" si="3"/>
        <v>-4.858315737076368</v>
      </c>
      <c r="H74" s="31">
        <f t="shared" si="4"/>
        <v>0.007703740379092372</v>
      </c>
    </row>
    <row r="75" spans="1:8" ht="15">
      <c r="A75" s="1">
        <f t="shared" si="5"/>
        <v>71</v>
      </c>
      <c r="B75" s="1">
        <v>1</v>
      </c>
      <c r="C75" s="1">
        <v>0.85</v>
      </c>
      <c r="D75" s="1">
        <v>128</v>
      </c>
      <c r="E75" s="1">
        <v>21.66</v>
      </c>
      <c r="F75" s="1">
        <v>0.612217133</v>
      </c>
      <c r="G75" s="1">
        <f t="shared" si="3"/>
        <v>-5.81214171847662</v>
      </c>
      <c r="H75" s="31">
        <f t="shared" si="4"/>
        <v>0.0029820977845595124</v>
      </c>
    </row>
    <row r="76" spans="1:8" ht="15">
      <c r="A76" s="1">
        <f t="shared" si="5"/>
        <v>72</v>
      </c>
      <c r="B76" s="1">
        <v>1</v>
      </c>
      <c r="C76" s="1">
        <v>0.78</v>
      </c>
      <c r="D76" s="1">
        <v>95</v>
      </c>
      <c r="E76" s="1">
        <v>9.59</v>
      </c>
      <c r="F76" s="1">
        <v>0.530140369</v>
      </c>
      <c r="G76" s="1">
        <f t="shared" si="3"/>
        <v>-5.291708073664753</v>
      </c>
      <c r="H76" s="31">
        <f t="shared" si="4"/>
        <v>0.00500795011854136</v>
      </c>
    </row>
    <row r="77" spans="1:8" ht="15">
      <c r="A77" s="1">
        <f t="shared" si="5"/>
        <v>73</v>
      </c>
      <c r="B77" s="1">
        <v>1</v>
      </c>
      <c r="C77" s="1">
        <v>1.27</v>
      </c>
      <c r="D77" s="1">
        <v>239</v>
      </c>
      <c r="E77" s="1">
        <v>9.94</v>
      </c>
      <c r="F77" s="1">
        <v>0.634264268</v>
      </c>
      <c r="G77" s="1">
        <f t="shared" si="3"/>
        <v>-3.753715528327117</v>
      </c>
      <c r="H77" s="31">
        <f t="shared" si="4"/>
        <v>0.022894106161539425</v>
      </c>
    </row>
    <row r="78" spans="1:8" ht="15">
      <c r="A78" s="1">
        <f t="shared" si="5"/>
        <v>74</v>
      </c>
      <c r="B78" s="1">
        <v>1</v>
      </c>
      <c r="C78" s="1">
        <v>0.19</v>
      </c>
      <c r="D78" s="1">
        <v>11</v>
      </c>
      <c r="E78" s="1">
        <v>1.41</v>
      </c>
      <c r="F78" s="1">
        <v>0.715395511</v>
      </c>
      <c r="G78" s="1">
        <f t="shared" si="3"/>
        <v>-2.042216779734808</v>
      </c>
      <c r="H78" s="31">
        <f t="shared" si="4"/>
        <v>0.11484119793500344</v>
      </c>
    </row>
    <row r="79" spans="1:8" ht="15">
      <c r="A79" s="1">
        <f t="shared" si="5"/>
        <v>75</v>
      </c>
      <c r="B79" s="1">
        <v>1</v>
      </c>
      <c r="C79" s="1">
        <v>0.98</v>
      </c>
      <c r="D79" s="1">
        <v>90</v>
      </c>
      <c r="E79" s="1">
        <v>3.15</v>
      </c>
      <c r="F79" s="1">
        <v>0.641606767</v>
      </c>
      <c r="G79" s="1">
        <f t="shared" si="3"/>
        <v>-3.938438195417679</v>
      </c>
      <c r="H79" s="31">
        <f t="shared" si="4"/>
        <v>0.019106445729887143</v>
      </c>
    </row>
    <row r="80" spans="1:8" ht="15">
      <c r="A80" s="1">
        <f t="shared" si="5"/>
        <v>76</v>
      </c>
      <c r="B80" s="1">
        <v>1</v>
      </c>
      <c r="C80" s="1">
        <v>0.98</v>
      </c>
      <c r="D80" s="1">
        <v>164</v>
      </c>
      <c r="E80" s="1">
        <v>8.31</v>
      </c>
      <c r="F80" s="1">
        <v>0.591172124</v>
      </c>
      <c r="G80" s="1">
        <f t="shared" si="3"/>
        <v>-4.176053981324187</v>
      </c>
      <c r="H80" s="31">
        <f t="shared" si="4"/>
        <v>0.01512666465984462</v>
      </c>
    </row>
    <row r="81" spans="1:8" ht="15">
      <c r="A81" s="1">
        <f t="shared" si="5"/>
        <v>77</v>
      </c>
      <c r="B81" s="1">
        <v>1</v>
      </c>
      <c r="C81" s="1">
        <v>0.88</v>
      </c>
      <c r="D81" s="1">
        <v>112</v>
      </c>
      <c r="E81" s="1">
        <v>3.56</v>
      </c>
      <c r="F81" s="1">
        <v>0.512578435</v>
      </c>
      <c r="G81" s="1">
        <f t="shared" si="3"/>
        <v>-4.722517917978595</v>
      </c>
      <c r="H81" s="31">
        <f t="shared" si="4"/>
        <v>0.008814374983782297</v>
      </c>
    </row>
    <row r="82" spans="1:8" ht="15">
      <c r="A82" s="1">
        <f t="shared" si="5"/>
        <v>78</v>
      </c>
      <c r="B82" s="1">
        <v>1</v>
      </c>
      <c r="C82" s="1">
        <v>0.97</v>
      </c>
      <c r="D82" s="1">
        <v>135</v>
      </c>
      <c r="E82" s="1">
        <v>5.21</v>
      </c>
      <c r="F82" s="1">
        <v>0.346218395</v>
      </c>
      <c r="G82" s="1">
        <f t="shared" si="3"/>
        <v>-6.479405335381113</v>
      </c>
      <c r="H82" s="31">
        <f t="shared" si="4"/>
        <v>0.0015323712879767603</v>
      </c>
    </row>
    <row r="83" spans="1:8" ht="15">
      <c r="A83" s="1">
        <f t="shared" si="5"/>
        <v>79</v>
      </c>
      <c r="B83" s="1">
        <v>1</v>
      </c>
      <c r="C83" s="1">
        <v>1.38</v>
      </c>
      <c r="D83" s="1">
        <v>182</v>
      </c>
      <c r="E83" s="1">
        <v>8.41</v>
      </c>
      <c r="F83" s="1">
        <v>0.583050694</v>
      </c>
      <c r="G83" s="1">
        <f t="shared" si="3"/>
        <v>-5.024467478214278</v>
      </c>
      <c r="H83" s="31">
        <f t="shared" si="4"/>
        <v>0.006532137567444755</v>
      </c>
    </row>
    <row r="84" spans="1:8" ht="15">
      <c r="A84" s="1">
        <f t="shared" si="5"/>
        <v>80</v>
      </c>
      <c r="B84" s="1">
        <v>1</v>
      </c>
      <c r="C84" s="1">
        <v>0.53</v>
      </c>
      <c r="D84" s="1">
        <v>109</v>
      </c>
      <c r="E84" s="1">
        <v>1.53</v>
      </c>
      <c r="F84" s="1">
        <v>1</v>
      </c>
      <c r="G84" s="1">
        <f t="shared" si="3"/>
        <v>1.0701443700000013</v>
      </c>
      <c r="H84" s="31">
        <f t="shared" si="4"/>
        <v>0.7446243700399444</v>
      </c>
    </row>
    <row r="85" spans="1:8" ht="15">
      <c r="A85" s="1">
        <f t="shared" si="5"/>
        <v>81</v>
      </c>
      <c r="B85" s="1">
        <v>1</v>
      </c>
      <c r="C85" s="1">
        <v>0.96</v>
      </c>
      <c r="D85" s="1">
        <v>148</v>
      </c>
      <c r="E85" s="1">
        <v>4.07</v>
      </c>
      <c r="F85" s="1">
        <v>0.464713223</v>
      </c>
      <c r="G85" s="1">
        <f t="shared" si="3"/>
        <v>-5.002674023102951</v>
      </c>
      <c r="H85" s="31">
        <f t="shared" si="4"/>
        <v>0.006675097296807449</v>
      </c>
    </row>
    <row r="86" spans="1:8" ht="15">
      <c r="A86" s="1">
        <f t="shared" si="5"/>
        <v>82</v>
      </c>
      <c r="B86" s="1">
        <v>1</v>
      </c>
      <c r="C86" s="1">
        <v>0.94</v>
      </c>
      <c r="D86" s="1">
        <v>185</v>
      </c>
      <c r="E86" s="1">
        <v>3.8</v>
      </c>
      <c r="F86" s="1">
        <v>0.51417433</v>
      </c>
      <c r="G86" s="1">
        <f t="shared" si="3"/>
        <v>-3.9846590045772103</v>
      </c>
      <c r="H86" s="31">
        <f t="shared" si="4"/>
        <v>0.018259186649206106</v>
      </c>
    </row>
    <row r="87" spans="1:8" ht="15">
      <c r="A87" s="1">
        <f t="shared" si="5"/>
        <v>83</v>
      </c>
      <c r="B87" s="1">
        <v>1</v>
      </c>
      <c r="C87" s="1">
        <v>0.75</v>
      </c>
      <c r="D87" s="1">
        <v>109</v>
      </c>
      <c r="E87" s="1">
        <v>6.45</v>
      </c>
      <c r="F87" s="1">
        <v>0.318675787</v>
      </c>
      <c r="G87" s="1">
        <f t="shared" si="3"/>
        <v>-6.68700926470942</v>
      </c>
      <c r="H87" s="31">
        <f t="shared" si="4"/>
        <v>0.001245453579524723</v>
      </c>
    </row>
    <row r="88" spans="1:8" ht="15">
      <c r="A88" s="1">
        <f t="shared" si="5"/>
        <v>84</v>
      </c>
      <c r="B88" s="1">
        <v>1</v>
      </c>
      <c r="C88" s="1">
        <v>0.82</v>
      </c>
      <c r="D88" s="1">
        <v>170</v>
      </c>
      <c r="E88" s="1">
        <v>5.07</v>
      </c>
      <c r="F88" s="1">
        <v>0.42113607</v>
      </c>
      <c r="G88" s="1">
        <f t="shared" si="3"/>
        <v>-4.938449663667589</v>
      </c>
      <c r="H88" s="31">
        <f t="shared" si="4"/>
        <v>0.007114717087569632</v>
      </c>
    </row>
    <row r="89" spans="1:8" ht="15">
      <c r="A89" s="1">
        <f t="shared" si="5"/>
        <v>85</v>
      </c>
      <c r="B89" s="1">
        <v>1</v>
      </c>
      <c r="C89" s="1">
        <v>0.29</v>
      </c>
      <c r="D89" s="1">
        <v>15</v>
      </c>
      <c r="E89" s="1">
        <v>3.34</v>
      </c>
      <c r="F89" s="1">
        <v>0.528552788</v>
      </c>
      <c r="G89" s="1">
        <f t="shared" si="3"/>
        <v>-4.291822836790355</v>
      </c>
      <c r="H89" s="31">
        <f t="shared" si="4"/>
        <v>0.013495350274651038</v>
      </c>
    </row>
    <row r="90" spans="1:8" ht="15">
      <c r="A90" s="1">
        <f t="shared" si="5"/>
        <v>86</v>
      </c>
      <c r="B90" s="1">
        <v>1</v>
      </c>
      <c r="C90" s="1">
        <v>0.87</v>
      </c>
      <c r="D90" s="1">
        <v>127</v>
      </c>
      <c r="E90" s="1">
        <v>4.45</v>
      </c>
      <c r="F90" s="1">
        <v>0.256450179</v>
      </c>
      <c r="G90" s="1">
        <f t="shared" si="3"/>
        <v>-7.103613523066723</v>
      </c>
      <c r="H90" s="31">
        <f t="shared" si="4"/>
        <v>0.0008214534275400654</v>
      </c>
    </row>
    <row r="91" spans="1:8" ht="15">
      <c r="A91" s="1">
        <f t="shared" si="5"/>
        <v>87</v>
      </c>
      <c r="B91" s="1">
        <v>1</v>
      </c>
      <c r="C91" s="1">
        <v>0.38</v>
      </c>
      <c r="D91" s="1">
        <v>59</v>
      </c>
      <c r="E91" s="1">
        <v>4.35</v>
      </c>
      <c r="F91" s="1">
        <v>0.483679872</v>
      </c>
      <c r="G91" s="1">
        <f t="shared" si="3"/>
        <v>-4.5330731656720635</v>
      </c>
      <c r="H91" s="31">
        <f t="shared" si="4"/>
        <v>0.01063331356555364</v>
      </c>
    </row>
    <row r="92" spans="1:8" ht="15">
      <c r="A92" s="1">
        <f t="shared" si="5"/>
        <v>88</v>
      </c>
      <c r="B92" s="1">
        <v>1</v>
      </c>
      <c r="C92" s="1">
        <v>0.6</v>
      </c>
      <c r="D92" s="1">
        <v>121</v>
      </c>
      <c r="E92" s="1">
        <v>2.09</v>
      </c>
      <c r="F92" s="1">
        <v>0.552183446</v>
      </c>
      <c r="G92" s="1">
        <f t="shared" si="3"/>
        <v>-3.3546304765149015</v>
      </c>
      <c r="H92" s="31">
        <f t="shared" si="4"/>
        <v>0.03374386009741091</v>
      </c>
    </row>
    <row r="93" spans="1:8" ht="15">
      <c r="A93" s="1">
        <f t="shared" si="5"/>
        <v>89</v>
      </c>
      <c r="B93" s="1">
        <v>1</v>
      </c>
      <c r="C93" s="1">
        <v>0.72</v>
      </c>
      <c r="D93" s="1">
        <v>53</v>
      </c>
      <c r="E93" s="1">
        <v>8.22</v>
      </c>
      <c r="F93" s="1">
        <v>0.632052401</v>
      </c>
      <c r="G93" s="1">
        <f t="shared" si="3"/>
        <v>-4.501548687830738</v>
      </c>
      <c r="H93" s="31">
        <f t="shared" si="4"/>
        <v>0.010970126971196608</v>
      </c>
    </row>
    <row r="94" spans="1:8" ht="15">
      <c r="A94" s="1">
        <f t="shared" si="5"/>
        <v>90</v>
      </c>
      <c r="B94" s="1">
        <v>1</v>
      </c>
      <c r="C94" s="1">
        <v>0.44</v>
      </c>
      <c r="D94" s="1">
        <v>21</v>
      </c>
      <c r="E94" s="1">
        <v>8.85</v>
      </c>
      <c r="F94" s="1">
        <v>0.231678544</v>
      </c>
      <c r="G94" s="1">
        <f t="shared" si="3"/>
        <v>-8.162528460859729</v>
      </c>
      <c r="H94" s="31">
        <f t="shared" si="4"/>
        <v>0.00028505923398966835</v>
      </c>
    </row>
    <row r="95" spans="1:8" ht="15">
      <c r="A95" s="1">
        <f t="shared" si="5"/>
        <v>91</v>
      </c>
      <c r="B95" s="1">
        <v>1</v>
      </c>
      <c r="C95" s="1">
        <v>0.67</v>
      </c>
      <c r="D95" s="1">
        <v>66</v>
      </c>
      <c r="E95" s="1">
        <v>5.58</v>
      </c>
      <c r="F95" s="1">
        <v>0.582085412</v>
      </c>
      <c r="G95" s="1">
        <f t="shared" si="3"/>
        <v>-4.363050115403044</v>
      </c>
      <c r="H95" s="31">
        <f t="shared" si="4"/>
        <v>0.012579218872162795</v>
      </c>
    </row>
    <row r="96" spans="1:8" ht="15">
      <c r="A96" s="1">
        <f t="shared" si="5"/>
        <v>92</v>
      </c>
      <c r="B96" s="1">
        <v>1</v>
      </c>
      <c r="C96" s="1">
        <v>0.33</v>
      </c>
      <c r="D96" s="1">
        <v>30</v>
      </c>
      <c r="E96" s="1">
        <v>5.71</v>
      </c>
      <c r="F96" s="1">
        <v>0.881193875</v>
      </c>
      <c r="G96" s="1">
        <f t="shared" si="3"/>
        <v>-1.0996721712858761</v>
      </c>
      <c r="H96" s="31">
        <f t="shared" si="4"/>
        <v>0.24980132467089927</v>
      </c>
    </row>
    <row r="97" spans="1:8" ht="15">
      <c r="A97" s="1">
        <f t="shared" si="5"/>
        <v>93</v>
      </c>
      <c r="B97" s="1">
        <v>1</v>
      </c>
      <c r="C97" s="1">
        <v>0.69</v>
      </c>
      <c r="D97" s="1">
        <v>203</v>
      </c>
      <c r="E97" s="1">
        <v>7.26</v>
      </c>
      <c r="F97" s="1">
        <v>0.757574162</v>
      </c>
      <c r="G97" s="1">
        <f t="shared" si="3"/>
        <v>-1.2418287246117936</v>
      </c>
      <c r="H97" s="31">
        <f t="shared" si="4"/>
        <v>0.22411783016023423</v>
      </c>
    </row>
    <row r="98" spans="1:8" ht="15">
      <c r="A98" s="1">
        <f t="shared" si="5"/>
        <v>94</v>
      </c>
      <c r="B98" s="1">
        <v>1</v>
      </c>
      <c r="C98" s="1">
        <v>0.85</v>
      </c>
      <c r="D98" s="1">
        <v>67</v>
      </c>
      <c r="E98" s="1">
        <v>1.06</v>
      </c>
      <c r="F98" s="1">
        <v>0.269220966</v>
      </c>
      <c r="G98" s="1">
        <f t="shared" si="3"/>
        <v>-7.235793469791142</v>
      </c>
      <c r="H98" s="31">
        <f t="shared" si="4"/>
        <v>0.0007198169992396104</v>
      </c>
    </row>
    <row r="99" spans="1:8" ht="15">
      <c r="A99" s="1">
        <f t="shared" si="5"/>
        <v>95</v>
      </c>
      <c r="B99" s="1">
        <v>1</v>
      </c>
      <c r="C99" s="1">
        <v>0.95</v>
      </c>
      <c r="D99" s="1">
        <v>108</v>
      </c>
      <c r="E99" s="1">
        <v>1.37</v>
      </c>
      <c r="F99" s="1">
        <v>0.690292608</v>
      </c>
      <c r="G99" s="1">
        <f t="shared" si="3"/>
        <v>-2.943862787421696</v>
      </c>
      <c r="H99" s="31">
        <f t="shared" si="4"/>
        <v>0.050027376205392556</v>
      </c>
    </row>
    <row r="100" spans="1:8" ht="15">
      <c r="A100" s="1">
        <f t="shared" si="5"/>
        <v>96</v>
      </c>
      <c r="B100" s="1">
        <v>1</v>
      </c>
      <c r="C100" s="1">
        <v>0.52</v>
      </c>
      <c r="D100" s="1">
        <v>122</v>
      </c>
      <c r="E100" s="1">
        <v>6.03</v>
      </c>
      <c r="F100" s="1">
        <v>0.682756146</v>
      </c>
      <c r="G100" s="1">
        <f t="shared" si="3"/>
        <v>-2.389925266834802</v>
      </c>
      <c r="H100" s="31">
        <f t="shared" si="4"/>
        <v>0.08394417851643714</v>
      </c>
    </row>
    <row r="101" spans="1:8" ht="15">
      <c r="A101" s="1">
        <f t="shared" si="5"/>
        <v>97</v>
      </c>
      <c r="B101" s="1">
        <v>1</v>
      </c>
      <c r="C101" s="1">
        <v>0.76</v>
      </c>
      <c r="D101" s="1">
        <v>164</v>
      </c>
      <c r="E101" s="1">
        <v>2.47</v>
      </c>
      <c r="F101" s="1">
        <v>0.625558971</v>
      </c>
      <c r="G101" s="1">
        <f t="shared" si="3"/>
        <v>-2.555423798156827</v>
      </c>
      <c r="H101" s="31">
        <f t="shared" si="4"/>
        <v>0.07206295372382847</v>
      </c>
    </row>
    <row r="102" spans="1:8" ht="15">
      <c r="A102" s="1">
        <f t="shared" si="5"/>
        <v>98</v>
      </c>
      <c r="B102" s="1">
        <v>1</v>
      </c>
      <c r="C102" s="1">
        <v>0.7</v>
      </c>
      <c r="D102" s="1">
        <v>145</v>
      </c>
      <c r="E102" s="1">
        <v>10.26</v>
      </c>
      <c r="F102" s="1">
        <v>0.864792842</v>
      </c>
      <c r="G102" s="1">
        <f t="shared" si="3"/>
        <v>-1.3299807015949536</v>
      </c>
      <c r="H102" s="31">
        <f t="shared" si="4"/>
        <v>0.20916255741345174</v>
      </c>
    </row>
    <row r="103" spans="1:8" ht="15">
      <c r="A103" s="1">
        <f t="shared" si="5"/>
        <v>99</v>
      </c>
      <c r="B103" s="1">
        <v>1</v>
      </c>
      <c r="C103" s="1">
        <v>0.56</v>
      </c>
      <c r="D103" s="1">
        <v>114</v>
      </c>
      <c r="E103" s="1">
        <v>5.86</v>
      </c>
      <c r="F103" s="1">
        <v>0.663352128</v>
      </c>
      <c r="G103" s="1">
        <f t="shared" si="3"/>
        <v>-2.7522399953119354</v>
      </c>
      <c r="H103" s="31">
        <f t="shared" si="4"/>
        <v>0.059960268240854056</v>
      </c>
    </row>
    <row r="104" spans="1:8" ht="15">
      <c r="A104" s="1">
        <f t="shared" si="5"/>
        <v>100</v>
      </c>
      <c r="B104" s="1">
        <v>1</v>
      </c>
      <c r="C104" s="1">
        <v>0.89</v>
      </c>
      <c r="D104" s="1">
        <v>87</v>
      </c>
      <c r="E104" s="1">
        <v>1.63</v>
      </c>
      <c r="F104" s="1">
        <v>0.561085001</v>
      </c>
      <c r="G104" s="1">
        <f t="shared" si="3"/>
        <v>-4.338508771976938</v>
      </c>
      <c r="H104" s="31">
        <f t="shared" si="4"/>
        <v>0.012887721270245898</v>
      </c>
    </row>
    <row r="105" spans="1:8" ht="15">
      <c r="A105" s="1">
        <f t="shared" si="5"/>
        <v>101</v>
      </c>
      <c r="B105" s="1">
        <v>1</v>
      </c>
      <c r="C105" s="1">
        <v>1.03</v>
      </c>
      <c r="D105" s="1">
        <v>154</v>
      </c>
      <c r="E105" s="1">
        <v>5.81</v>
      </c>
      <c r="F105" s="1">
        <v>0.692504529</v>
      </c>
      <c r="G105" s="1">
        <f t="shared" si="3"/>
        <v>-3.1210955558426727</v>
      </c>
      <c r="H105" s="31">
        <f t="shared" si="4"/>
        <v>0.04224542259788481</v>
      </c>
    </row>
    <row r="106" spans="1:8" ht="15">
      <c r="A106" s="1">
        <f t="shared" si="5"/>
        <v>102</v>
      </c>
      <c r="B106" s="1">
        <v>1</v>
      </c>
      <c r="C106" s="1">
        <v>0.74</v>
      </c>
      <c r="D106" s="1">
        <v>134</v>
      </c>
      <c r="E106" s="1">
        <v>5.45</v>
      </c>
      <c r="F106" s="1">
        <v>0.405632845</v>
      </c>
      <c r="G106" s="1">
        <f t="shared" si="3"/>
        <v>-5.385200019670766</v>
      </c>
      <c r="H106" s="31">
        <f t="shared" si="4"/>
        <v>0.004563006881879405</v>
      </c>
    </row>
    <row r="107" spans="1:8" ht="15">
      <c r="A107" s="1">
        <f t="shared" si="5"/>
        <v>103</v>
      </c>
      <c r="B107" s="1">
        <v>1</v>
      </c>
      <c r="C107" s="1">
        <v>0.87</v>
      </c>
      <c r="D107" s="1">
        <v>105</v>
      </c>
      <c r="E107" s="1">
        <v>6.72</v>
      </c>
      <c r="F107" s="1">
        <v>0.625056183</v>
      </c>
      <c r="G107" s="1">
        <f t="shared" si="3"/>
        <v>-4.102585514216471</v>
      </c>
      <c r="H107" s="31">
        <f t="shared" si="4"/>
        <v>0.01626108799592236</v>
      </c>
    </row>
    <row r="108" spans="1:8" ht="15">
      <c r="A108" s="1">
        <f t="shared" si="5"/>
        <v>104</v>
      </c>
      <c r="B108" s="1">
        <v>1</v>
      </c>
      <c r="C108" s="1">
        <v>0.84</v>
      </c>
      <c r="D108" s="1">
        <v>266</v>
      </c>
      <c r="E108" s="1">
        <v>5.93</v>
      </c>
      <c r="F108" s="1">
        <v>0.722102691</v>
      </c>
      <c r="G108" s="1">
        <f t="shared" si="3"/>
        <v>-1.0043603509424663</v>
      </c>
      <c r="H108" s="31">
        <f t="shared" si="4"/>
        <v>0.2680849885515667</v>
      </c>
    </row>
    <row r="109" spans="1:8" ht="15">
      <c r="A109" s="1">
        <f t="shared" si="5"/>
        <v>105</v>
      </c>
      <c r="B109" s="1">
        <v>1</v>
      </c>
      <c r="C109" s="1">
        <v>0.77</v>
      </c>
      <c r="D109" s="1">
        <v>78</v>
      </c>
      <c r="E109" s="1">
        <v>8.99</v>
      </c>
      <c r="F109" s="1">
        <v>0.400606714</v>
      </c>
      <c r="G109" s="1">
        <f t="shared" si="3"/>
        <v>-6.652155880825019</v>
      </c>
      <c r="H109" s="31">
        <f t="shared" si="4"/>
        <v>0.0012895702144028471</v>
      </c>
    </row>
    <row r="110" spans="1:8" ht="15">
      <c r="A110" s="1">
        <f t="shared" si="5"/>
        <v>106</v>
      </c>
      <c r="B110" s="1">
        <v>1</v>
      </c>
      <c r="C110" s="1">
        <v>0.85</v>
      </c>
      <c r="D110" s="1">
        <v>123</v>
      </c>
      <c r="E110" s="1">
        <v>7.58</v>
      </c>
      <c r="F110" s="1">
        <v>0.597433138</v>
      </c>
      <c r="G110" s="1">
        <f t="shared" si="3"/>
        <v>-4.209162073528306</v>
      </c>
      <c r="H110" s="31">
        <f t="shared" si="4"/>
        <v>0.0146412619329172</v>
      </c>
    </row>
    <row r="111" spans="1:8" ht="15">
      <c r="A111" s="1">
        <f t="shared" si="5"/>
        <v>107</v>
      </c>
      <c r="B111" s="1">
        <v>1</v>
      </c>
      <c r="C111" s="1">
        <v>0.81</v>
      </c>
      <c r="D111" s="1">
        <v>137</v>
      </c>
      <c r="E111" s="1">
        <v>9.98</v>
      </c>
      <c r="F111" s="1">
        <v>0.739305751</v>
      </c>
      <c r="G111" s="1">
        <f t="shared" si="3"/>
        <v>-2.8751161930696885</v>
      </c>
      <c r="H111" s="31">
        <f t="shared" si="4"/>
        <v>0.05339745638062196</v>
      </c>
    </row>
    <row r="112" spans="1:8" ht="15">
      <c r="A112" s="1">
        <f t="shared" si="5"/>
        <v>108</v>
      </c>
      <c r="B112" s="1">
        <v>1</v>
      </c>
      <c r="C112" s="1">
        <v>1.31</v>
      </c>
      <c r="D112" s="1">
        <v>79</v>
      </c>
      <c r="E112" s="1">
        <v>5.17</v>
      </c>
      <c r="F112" s="1">
        <v>0.28411336</v>
      </c>
      <c r="G112" s="1">
        <f t="shared" si="3"/>
        <v>-8.597333226378321</v>
      </c>
      <c r="H112" s="31">
        <f t="shared" si="4"/>
        <v>0.0001845633474576587</v>
      </c>
    </row>
    <row r="113" spans="1:8" ht="15">
      <c r="A113" s="1">
        <f t="shared" si="5"/>
        <v>109</v>
      </c>
      <c r="B113" s="1">
        <v>1</v>
      </c>
      <c r="C113" s="1">
        <v>0.59</v>
      </c>
      <c r="D113" s="1">
        <v>54</v>
      </c>
      <c r="E113" s="1">
        <v>6.14</v>
      </c>
      <c r="F113" s="1">
        <v>0.372633853</v>
      </c>
      <c r="G113" s="1">
        <f t="shared" si="3"/>
        <v>-6.412093223263261</v>
      </c>
      <c r="H113" s="31">
        <f t="shared" si="4"/>
        <v>0.0016388943160731127</v>
      </c>
    </row>
    <row r="114" spans="1:8" ht="15">
      <c r="A114" s="1">
        <f t="shared" si="5"/>
        <v>110</v>
      </c>
      <c r="B114" s="1">
        <v>1</v>
      </c>
      <c r="C114" s="1">
        <v>0.83</v>
      </c>
      <c r="D114" s="1">
        <v>124</v>
      </c>
      <c r="E114" s="1">
        <v>12.62</v>
      </c>
      <c r="F114" s="1">
        <v>0.45713061</v>
      </c>
      <c r="G114" s="1">
        <f t="shared" si="3"/>
        <v>-6.151361013291569</v>
      </c>
      <c r="H114" s="31">
        <f t="shared" si="4"/>
        <v>0.002126050327671011</v>
      </c>
    </row>
    <row r="115" spans="1:8" ht="15">
      <c r="A115" s="1">
        <f t="shared" si="5"/>
        <v>111</v>
      </c>
      <c r="B115" s="1">
        <v>1</v>
      </c>
      <c r="C115" s="1">
        <v>0.95</v>
      </c>
      <c r="D115" s="1">
        <v>120</v>
      </c>
      <c r="E115" s="1">
        <v>4.92</v>
      </c>
      <c r="F115" s="1">
        <v>1.038065109</v>
      </c>
      <c r="G115" s="1">
        <f t="shared" si="3"/>
        <v>0.11064176191386643</v>
      </c>
      <c r="H115" s="31">
        <f t="shared" si="4"/>
        <v>0.5276322576421166</v>
      </c>
    </row>
    <row r="116" spans="1:8" ht="15">
      <c r="A116" s="1">
        <f t="shared" si="5"/>
        <v>112</v>
      </c>
      <c r="B116" s="1">
        <v>1</v>
      </c>
      <c r="C116" s="1">
        <v>0.96</v>
      </c>
      <c r="D116" s="1">
        <v>89</v>
      </c>
      <c r="E116" s="1">
        <v>7</v>
      </c>
      <c r="F116" s="1">
        <v>0.308512022</v>
      </c>
      <c r="G116" s="1">
        <f t="shared" si="3"/>
        <v>-7.616454615046615</v>
      </c>
      <c r="H116" s="31">
        <f t="shared" si="4"/>
        <v>0.0004920418530122277</v>
      </c>
    </row>
    <row r="117" spans="1:8" ht="15">
      <c r="A117" s="1">
        <f t="shared" si="5"/>
        <v>113</v>
      </c>
      <c r="B117" s="1">
        <v>1</v>
      </c>
      <c r="C117" s="1">
        <v>0.7</v>
      </c>
      <c r="D117" s="1">
        <v>48</v>
      </c>
      <c r="E117" s="1">
        <v>8</v>
      </c>
      <c r="F117" s="1">
        <v>0.833915143</v>
      </c>
      <c r="G117" s="1">
        <f t="shared" si="3"/>
        <v>-2.534383960821991</v>
      </c>
      <c r="H117" s="31">
        <f t="shared" si="4"/>
        <v>0.07348261508611309</v>
      </c>
    </row>
    <row r="118" spans="1:8" ht="15">
      <c r="A118" s="1">
        <f t="shared" si="5"/>
        <v>114</v>
      </c>
      <c r="B118" s="1">
        <v>1</v>
      </c>
      <c r="C118" s="1">
        <v>0.93</v>
      </c>
      <c r="D118" s="1">
        <v>33</v>
      </c>
      <c r="E118" s="1">
        <v>8</v>
      </c>
      <c r="F118" s="1">
        <v>0.90963031</v>
      </c>
      <c r="G118" s="1">
        <f t="shared" si="3"/>
        <v>-2.5502383462104685</v>
      </c>
      <c r="H118" s="31">
        <f t="shared" si="4"/>
        <v>0.072410474682803</v>
      </c>
    </row>
    <row r="119" spans="1:8" ht="15">
      <c r="A119" s="1">
        <f t="shared" si="5"/>
        <v>115</v>
      </c>
      <c r="B119" s="1">
        <v>1</v>
      </c>
      <c r="C119" s="1">
        <v>0.93</v>
      </c>
      <c r="D119" s="1">
        <v>150</v>
      </c>
      <c r="E119" s="1">
        <v>4.92</v>
      </c>
      <c r="F119" s="1">
        <v>0.447627699</v>
      </c>
      <c r="G119" s="1">
        <f t="shared" si="3"/>
        <v>-5.178894455522962</v>
      </c>
      <c r="H119" s="31">
        <f t="shared" si="4"/>
        <v>0.0056026651518994225</v>
      </c>
    </row>
    <row r="120" spans="1:8" ht="15">
      <c r="A120" s="1">
        <f t="shared" si="5"/>
        <v>116</v>
      </c>
      <c r="B120" s="1">
        <v>1</v>
      </c>
      <c r="C120" s="1">
        <v>1.26</v>
      </c>
      <c r="D120" s="1">
        <v>71</v>
      </c>
      <c r="E120" s="1">
        <v>24.46</v>
      </c>
      <c r="F120" s="1">
        <v>0.740841463</v>
      </c>
      <c r="G120" s="1">
        <f t="shared" si="3"/>
        <v>-6.634334122703832</v>
      </c>
      <c r="H120" s="31">
        <f t="shared" si="4"/>
        <v>0.0013127281982414072</v>
      </c>
    </row>
    <row r="121" spans="1:8" ht="15">
      <c r="A121" s="1">
        <f t="shared" si="5"/>
        <v>117</v>
      </c>
      <c r="B121" s="1">
        <v>1</v>
      </c>
      <c r="C121" s="1">
        <v>0.96</v>
      </c>
      <c r="D121" s="1">
        <v>137</v>
      </c>
      <c r="E121" s="1">
        <v>5.38</v>
      </c>
      <c r="F121" s="1">
        <v>0.522521318</v>
      </c>
      <c r="G121" s="1">
        <f t="shared" si="3"/>
        <v>-4.7475868987329655</v>
      </c>
      <c r="H121" s="31">
        <f t="shared" si="4"/>
        <v>0.008598030568463687</v>
      </c>
    </row>
    <row r="122" spans="1:8" ht="15">
      <c r="A122" s="1">
        <f t="shared" si="5"/>
        <v>118</v>
      </c>
      <c r="B122" s="1">
        <v>1</v>
      </c>
      <c r="C122" s="1">
        <v>0.77</v>
      </c>
      <c r="D122" s="1">
        <v>155</v>
      </c>
      <c r="E122" s="1">
        <v>4.68</v>
      </c>
      <c r="F122" s="1">
        <v>0.672669347</v>
      </c>
      <c r="G122" s="1">
        <f t="shared" si="3"/>
        <v>-2.5191180250351373</v>
      </c>
      <c r="H122" s="31">
        <f t="shared" si="4"/>
        <v>0.07452875587819936</v>
      </c>
    </row>
    <row r="123" spans="1:8" ht="15">
      <c r="A123" s="1">
        <f t="shared" si="5"/>
        <v>119</v>
      </c>
      <c r="B123" s="1">
        <v>1</v>
      </c>
      <c r="C123" s="1">
        <v>0.88</v>
      </c>
      <c r="D123" s="1">
        <v>65</v>
      </c>
      <c r="E123" s="1">
        <v>2.21</v>
      </c>
      <c r="F123" s="1">
        <v>0.116127803</v>
      </c>
      <c r="G123" s="1">
        <f t="shared" si="3"/>
        <v>-8.961627304544413</v>
      </c>
      <c r="H123" s="31">
        <f t="shared" si="4"/>
        <v>0.00012822095981747207</v>
      </c>
    </row>
    <row r="124" spans="1:8" ht="15">
      <c r="A124" s="1">
        <f t="shared" si="5"/>
        <v>120</v>
      </c>
      <c r="B124" s="1">
        <v>1</v>
      </c>
      <c r="C124" s="1">
        <v>1.04</v>
      </c>
      <c r="D124" s="1">
        <v>89</v>
      </c>
      <c r="E124" s="1">
        <v>5.09</v>
      </c>
      <c r="F124" s="1">
        <v>0.688166005</v>
      </c>
      <c r="G124" s="1">
        <f t="shared" si="3"/>
        <v>-3.8965334492016863</v>
      </c>
      <c r="H124" s="31">
        <f t="shared" si="4"/>
        <v>0.019907830924487727</v>
      </c>
    </row>
    <row r="125" spans="1:8" ht="15">
      <c r="A125" s="1">
        <f t="shared" si="5"/>
        <v>121</v>
      </c>
      <c r="B125" s="1">
        <v>1</v>
      </c>
      <c r="C125" s="1">
        <v>1.14</v>
      </c>
      <c r="D125" s="1">
        <v>68</v>
      </c>
      <c r="E125" s="1">
        <v>3.15</v>
      </c>
      <c r="F125" s="1">
        <v>0.465505628</v>
      </c>
      <c r="G125" s="1">
        <f t="shared" si="3"/>
        <v>-6.303853981641436</v>
      </c>
      <c r="H125" s="31">
        <f t="shared" si="4"/>
        <v>0.0018259012980189689</v>
      </c>
    </row>
    <row r="126" spans="1:8" ht="15">
      <c r="A126" s="1">
        <f t="shared" si="5"/>
        <v>122</v>
      </c>
      <c r="B126" s="1">
        <v>1</v>
      </c>
      <c r="C126" s="1">
        <v>1.14</v>
      </c>
      <c r="D126" s="1">
        <v>68</v>
      </c>
      <c r="E126" s="1">
        <v>3.15</v>
      </c>
      <c r="F126" s="1">
        <v>0.825904564</v>
      </c>
      <c r="G126" s="1">
        <f t="shared" si="3"/>
        <v>-2.8194943632604677</v>
      </c>
      <c r="H126" s="31">
        <f t="shared" si="4"/>
        <v>0.056279783113752924</v>
      </c>
    </row>
    <row r="127" spans="1:8" ht="15">
      <c r="A127" s="1">
        <f t="shared" si="5"/>
        <v>123</v>
      </c>
      <c r="B127" s="1">
        <v>1</v>
      </c>
      <c r="C127" s="1">
        <v>0.73</v>
      </c>
      <c r="D127" s="1">
        <v>114</v>
      </c>
      <c r="E127" s="1">
        <v>7.85</v>
      </c>
      <c r="F127" s="1">
        <v>0.436839118</v>
      </c>
      <c r="G127" s="1">
        <f t="shared" si="3"/>
        <v>-5.613728076311565</v>
      </c>
      <c r="H127" s="31">
        <f t="shared" si="4"/>
        <v>0.003634190508267323</v>
      </c>
    </row>
    <row r="128" spans="1:8" ht="15">
      <c r="A128" s="1">
        <f t="shared" si="5"/>
        <v>124</v>
      </c>
      <c r="B128" s="1">
        <v>1</v>
      </c>
      <c r="C128" s="1">
        <v>0.74</v>
      </c>
      <c r="D128" s="1">
        <v>110</v>
      </c>
      <c r="E128" s="1">
        <v>8</v>
      </c>
      <c r="F128" s="1">
        <v>0.75036914</v>
      </c>
      <c r="G128" s="1">
        <f t="shared" si="3"/>
        <v>-2.6755517012241814</v>
      </c>
      <c r="H128" s="31">
        <f t="shared" si="4"/>
        <v>0.06443150124930311</v>
      </c>
    </row>
    <row r="129" spans="1:8" ht="15">
      <c r="A129" s="1">
        <f t="shared" si="5"/>
        <v>125</v>
      </c>
      <c r="B129" s="1">
        <v>1</v>
      </c>
      <c r="C129" s="1">
        <v>0.49</v>
      </c>
      <c r="D129" s="1">
        <v>27</v>
      </c>
      <c r="E129" s="1">
        <v>5.58</v>
      </c>
      <c r="F129" s="1">
        <v>0.462296656</v>
      </c>
      <c r="G129" s="1">
        <f t="shared" si="3"/>
        <v>-5.561496615102673</v>
      </c>
      <c r="H129" s="31">
        <f t="shared" si="4"/>
        <v>0.00382830830138505</v>
      </c>
    </row>
    <row r="130" spans="1:8" ht="15">
      <c r="A130" s="1">
        <f t="shared" si="5"/>
        <v>126</v>
      </c>
      <c r="B130" s="1">
        <v>1</v>
      </c>
      <c r="C130" s="1">
        <v>0.64</v>
      </c>
      <c r="D130" s="1">
        <v>79</v>
      </c>
      <c r="E130" s="1">
        <v>4.14</v>
      </c>
      <c r="F130" s="1">
        <v>0.289396842</v>
      </c>
      <c r="G130" s="1">
        <f t="shared" si="3"/>
        <v>-6.774202539542956</v>
      </c>
      <c r="H130" s="31">
        <f t="shared" si="4"/>
        <v>0.0011415768523666823</v>
      </c>
    </row>
    <row r="131" spans="1:8" ht="15">
      <c r="A131" s="1">
        <f t="shared" si="5"/>
        <v>127</v>
      </c>
      <c r="B131" s="1">
        <v>1</v>
      </c>
      <c r="C131" s="1">
        <v>1</v>
      </c>
      <c r="D131" s="1">
        <v>147</v>
      </c>
      <c r="E131" s="1">
        <v>5.43</v>
      </c>
      <c r="F131" s="1">
        <v>0.280833849</v>
      </c>
      <c r="G131" s="1">
        <f t="shared" si="3"/>
        <v>-7.065255195335514</v>
      </c>
      <c r="H131" s="31">
        <f t="shared" si="4"/>
        <v>0.0008535477189792288</v>
      </c>
    </row>
    <row r="132" spans="1:8" ht="15">
      <c r="A132" s="1">
        <f t="shared" si="5"/>
        <v>128</v>
      </c>
      <c r="B132" s="1">
        <v>1</v>
      </c>
      <c r="C132" s="1">
        <v>0.31</v>
      </c>
      <c r="D132" s="1">
        <v>14</v>
      </c>
      <c r="E132" s="1">
        <v>23.19</v>
      </c>
      <c r="F132" s="1">
        <v>0.824110005</v>
      </c>
      <c r="G132" s="1">
        <f t="shared" si="3"/>
        <v>-4.043940202729685</v>
      </c>
      <c r="H132" s="31">
        <f t="shared" si="4"/>
        <v>0.01722632355804169</v>
      </c>
    </row>
    <row r="133" spans="1:8" ht="15">
      <c r="A133" s="1">
        <f t="shared" si="5"/>
        <v>129</v>
      </c>
      <c r="B133" s="1">
        <v>1</v>
      </c>
      <c r="C133" s="1">
        <v>0.69</v>
      </c>
      <c r="D133" s="1">
        <v>100</v>
      </c>
      <c r="E133" s="1">
        <v>3.72</v>
      </c>
      <c r="F133" s="1">
        <v>0.12437409</v>
      </c>
      <c r="G133" s="1">
        <f t="shared" si="3"/>
        <v>-8.17917879231233</v>
      </c>
      <c r="H133" s="31">
        <f t="shared" si="4"/>
        <v>0.00028035351848673586</v>
      </c>
    </row>
    <row r="134" spans="1:8" ht="15">
      <c r="A134" s="1">
        <f t="shared" si="5"/>
        <v>130</v>
      </c>
      <c r="B134" s="1">
        <v>1</v>
      </c>
      <c r="C134" s="1">
        <v>0.62</v>
      </c>
      <c r="D134" s="1">
        <v>86</v>
      </c>
      <c r="E134" s="1">
        <v>12.66</v>
      </c>
      <c r="F134" s="1">
        <v>0.244754997</v>
      </c>
      <c r="G134" s="1">
        <f aca="true" t="shared" si="6" ref="G134:G197">+B134*$B$2+C134*$C$2+D134*$D$2+E134*$E$2+F134*$F$2</f>
        <v>-8.164323409439188</v>
      </c>
      <c r="H134" s="31">
        <f aca="true" t="shared" si="7" ref="H134:H197">EXP(G134)/(1+EXP(G134))</f>
        <v>0.0002845481717188336</v>
      </c>
    </row>
    <row r="135" spans="1:8" ht="15">
      <c r="A135" s="1">
        <f aca="true" t="shared" si="8" ref="A135:A198">+A134+1</f>
        <v>131</v>
      </c>
      <c r="B135" s="1">
        <v>1</v>
      </c>
      <c r="C135" s="1">
        <v>0.87</v>
      </c>
      <c r="D135" s="1">
        <v>128</v>
      </c>
      <c r="E135" s="1">
        <v>1.18</v>
      </c>
      <c r="F135" s="1">
        <v>0.350559042</v>
      </c>
      <c r="G135" s="1">
        <f t="shared" si="6"/>
        <v>-5.7616370467243545</v>
      </c>
      <c r="H135" s="31">
        <f t="shared" si="7"/>
        <v>0.003136091292288198</v>
      </c>
    </row>
    <row r="136" spans="1:8" ht="15">
      <c r="A136" s="1">
        <f t="shared" si="8"/>
        <v>132</v>
      </c>
      <c r="B136" s="1">
        <v>1</v>
      </c>
      <c r="C136" s="1">
        <v>0.71</v>
      </c>
      <c r="D136" s="1">
        <v>143</v>
      </c>
      <c r="E136" s="1">
        <v>2.7</v>
      </c>
      <c r="F136" s="1">
        <v>0.233815835</v>
      </c>
      <c r="G136" s="1">
        <f t="shared" si="6"/>
        <v>-6.508903406822395</v>
      </c>
      <c r="H136" s="31">
        <f t="shared" si="7"/>
        <v>0.0014878957424541768</v>
      </c>
    </row>
    <row r="137" spans="1:8" ht="15">
      <c r="A137" s="1">
        <f t="shared" si="8"/>
        <v>133</v>
      </c>
      <c r="B137" s="1">
        <v>1</v>
      </c>
      <c r="C137" s="1">
        <v>0.79</v>
      </c>
      <c r="D137" s="1">
        <v>149</v>
      </c>
      <c r="E137" s="1">
        <v>3.48</v>
      </c>
      <c r="F137" s="1">
        <v>0.375052465</v>
      </c>
      <c r="G137" s="1">
        <f t="shared" si="6"/>
        <v>-5.365373050074705</v>
      </c>
      <c r="H137" s="31">
        <f t="shared" si="7"/>
        <v>0.0046539550686004565</v>
      </c>
    </row>
    <row r="138" spans="1:8" ht="15">
      <c r="A138" s="1">
        <f t="shared" si="8"/>
        <v>134</v>
      </c>
      <c r="B138" s="1">
        <v>1</v>
      </c>
      <c r="C138" s="1">
        <v>0.65</v>
      </c>
      <c r="D138" s="1">
        <v>123</v>
      </c>
      <c r="E138" s="1">
        <v>10.9</v>
      </c>
      <c r="F138" s="1">
        <v>0.699853227</v>
      </c>
      <c r="G138" s="1">
        <f t="shared" si="6"/>
        <v>-3.1556745606106995</v>
      </c>
      <c r="H138" s="31">
        <f t="shared" si="7"/>
        <v>0.04086826605398528</v>
      </c>
    </row>
    <row r="139" spans="1:8" ht="15">
      <c r="A139" s="1">
        <f t="shared" si="8"/>
        <v>135</v>
      </c>
      <c r="B139" s="1">
        <v>1</v>
      </c>
      <c r="C139" s="1">
        <v>0.63</v>
      </c>
      <c r="D139" s="1">
        <v>79</v>
      </c>
      <c r="E139" s="1">
        <v>3.25</v>
      </c>
      <c r="F139" s="1">
        <v>0.492566207</v>
      </c>
      <c r="G139" s="1">
        <f t="shared" si="6"/>
        <v>-4.671216969052961</v>
      </c>
      <c r="H139" s="31">
        <f t="shared" si="7"/>
        <v>0.009274057449776406</v>
      </c>
    </row>
    <row r="140" spans="1:8" ht="15">
      <c r="A140" s="1">
        <f t="shared" si="8"/>
        <v>136</v>
      </c>
      <c r="B140" s="1">
        <v>1</v>
      </c>
      <c r="C140" s="1">
        <v>1.32</v>
      </c>
      <c r="D140" s="1">
        <v>109</v>
      </c>
      <c r="E140" s="1">
        <v>-5.57</v>
      </c>
      <c r="F140" s="1">
        <v>0.766533843</v>
      </c>
      <c r="G140" s="1">
        <f t="shared" si="6"/>
        <v>-2.2090568142438904</v>
      </c>
      <c r="H140" s="31">
        <f t="shared" si="7"/>
        <v>0.09894012730953003</v>
      </c>
    </row>
    <row r="141" spans="1:8" ht="15">
      <c r="A141" s="1">
        <f t="shared" si="8"/>
        <v>137</v>
      </c>
      <c r="B141" s="1">
        <v>1</v>
      </c>
      <c r="C141" s="1">
        <v>1</v>
      </c>
      <c r="D141" s="1">
        <v>135</v>
      </c>
      <c r="E141" s="1">
        <v>11.88</v>
      </c>
      <c r="F141" s="1">
        <v>0.445227108</v>
      </c>
      <c r="G141" s="1">
        <f t="shared" si="6"/>
        <v>-6.451888910548196</v>
      </c>
      <c r="H141" s="31">
        <f t="shared" si="7"/>
        <v>0.0015750548103915997</v>
      </c>
    </row>
    <row r="142" spans="1:8" ht="15">
      <c r="A142" s="1">
        <f t="shared" si="8"/>
        <v>138</v>
      </c>
      <c r="B142" s="1">
        <v>1</v>
      </c>
      <c r="C142" s="1">
        <v>1.17</v>
      </c>
      <c r="D142" s="1">
        <v>148</v>
      </c>
      <c r="E142" s="1">
        <v>3.45</v>
      </c>
      <c r="F142" s="1">
        <v>0.665056241</v>
      </c>
      <c r="G142" s="1">
        <f t="shared" si="6"/>
        <v>-3.500124273468817</v>
      </c>
      <c r="H142" s="31">
        <f t="shared" si="7"/>
        <v>0.029308695002205117</v>
      </c>
    </row>
    <row r="143" spans="1:8" ht="15">
      <c r="A143" s="1">
        <f t="shared" si="8"/>
        <v>139</v>
      </c>
      <c r="B143" s="1">
        <v>1</v>
      </c>
      <c r="C143" s="1">
        <v>1.5</v>
      </c>
      <c r="D143" s="1">
        <v>30</v>
      </c>
      <c r="E143" s="1">
        <v>8</v>
      </c>
      <c r="F143" s="1">
        <v>0.981975</v>
      </c>
      <c r="G143" s="1">
        <f t="shared" si="6"/>
        <v>-3.282866335574999</v>
      </c>
      <c r="H143" s="31">
        <f t="shared" si="7"/>
        <v>0.03616367483543314</v>
      </c>
    </row>
    <row r="144" spans="1:8" ht="15">
      <c r="A144" s="1">
        <f t="shared" si="8"/>
        <v>140</v>
      </c>
      <c r="B144" s="1">
        <v>1</v>
      </c>
      <c r="C144" s="1">
        <v>0.76</v>
      </c>
      <c r="D144" s="1">
        <v>143</v>
      </c>
      <c r="E144" s="1">
        <v>-1.36</v>
      </c>
      <c r="F144" s="1">
        <v>0.423729732</v>
      </c>
      <c r="G144" s="1">
        <f t="shared" si="6"/>
        <v>-4.273963856050884</v>
      </c>
      <c r="H144" s="31">
        <f t="shared" si="7"/>
        <v>0.01373518837101289</v>
      </c>
    </row>
    <row r="145" spans="1:8" ht="15">
      <c r="A145" s="1">
        <f t="shared" si="8"/>
        <v>141</v>
      </c>
      <c r="B145" s="1">
        <v>1</v>
      </c>
      <c r="C145" s="1">
        <v>0.23</v>
      </c>
      <c r="D145" s="1">
        <v>60</v>
      </c>
      <c r="E145" s="1">
        <v>5</v>
      </c>
      <c r="F145" s="1">
        <v>0.55</v>
      </c>
      <c r="G145" s="1">
        <f t="shared" si="6"/>
        <v>-3.5958777399999997</v>
      </c>
      <c r="H145" s="31">
        <f t="shared" si="7"/>
        <v>0.02670392573825471</v>
      </c>
    </row>
    <row r="146" spans="1:8" ht="15">
      <c r="A146" s="1">
        <f t="shared" si="8"/>
        <v>142</v>
      </c>
      <c r="B146" s="1">
        <v>1</v>
      </c>
      <c r="C146" s="1">
        <v>0.23</v>
      </c>
      <c r="D146" s="1">
        <v>64</v>
      </c>
      <c r="E146" s="1">
        <v>2.13</v>
      </c>
      <c r="F146" s="1">
        <v>0.560760741</v>
      </c>
      <c r="G146" s="1">
        <f t="shared" si="6"/>
        <v>-3.074077358085317</v>
      </c>
      <c r="H146" s="31">
        <f t="shared" si="7"/>
        <v>0.04418929343125644</v>
      </c>
    </row>
    <row r="147" spans="1:8" ht="15">
      <c r="A147" s="1">
        <f t="shared" si="8"/>
        <v>143</v>
      </c>
      <c r="B147" s="1">
        <v>1</v>
      </c>
      <c r="C147" s="1">
        <v>1.08</v>
      </c>
      <c r="D147" s="1">
        <v>102</v>
      </c>
      <c r="E147" s="1">
        <v>4.78</v>
      </c>
      <c r="F147" s="1">
        <v>0.593516639</v>
      </c>
      <c r="G147" s="1">
        <f t="shared" si="6"/>
        <v>-4.709422022599743</v>
      </c>
      <c r="H147" s="31">
        <f t="shared" si="7"/>
        <v>0.008929528736847719</v>
      </c>
    </row>
    <row r="148" spans="1:8" ht="15">
      <c r="A148" s="1">
        <f t="shared" si="8"/>
        <v>144</v>
      </c>
      <c r="B148" s="1">
        <v>1</v>
      </c>
      <c r="C148" s="1">
        <v>0.36</v>
      </c>
      <c r="D148" s="1">
        <v>32</v>
      </c>
      <c r="E148" s="1">
        <v>14.04</v>
      </c>
      <c r="F148" s="1">
        <v>0.598531554</v>
      </c>
      <c r="G148" s="1">
        <f t="shared" si="6"/>
        <v>-4.950622828440096</v>
      </c>
      <c r="H148" s="31">
        <f t="shared" si="7"/>
        <v>0.007029238584339254</v>
      </c>
    </row>
    <row r="149" spans="1:8" ht="15">
      <c r="A149" s="1">
        <f t="shared" si="8"/>
        <v>145</v>
      </c>
      <c r="B149" s="1">
        <v>1</v>
      </c>
      <c r="C149" s="1">
        <v>0.49</v>
      </c>
      <c r="D149" s="1">
        <v>57</v>
      </c>
      <c r="E149" s="1">
        <v>18.84</v>
      </c>
      <c r="F149" s="1">
        <v>0.129977413</v>
      </c>
      <c r="G149" s="1">
        <f t="shared" si="6"/>
        <v>-10.106772272538983</v>
      </c>
      <c r="H149" s="31">
        <f t="shared" si="7"/>
        <v>4.0800628429058306E-05</v>
      </c>
    </row>
    <row r="150" spans="1:8" ht="15">
      <c r="A150" s="1">
        <f t="shared" si="8"/>
        <v>146</v>
      </c>
      <c r="B150" s="1">
        <v>1</v>
      </c>
      <c r="C150" s="1">
        <v>0.72</v>
      </c>
      <c r="D150" s="1">
        <v>151</v>
      </c>
      <c r="E150" s="1">
        <v>1.86</v>
      </c>
      <c r="F150" s="1">
        <v>0.506733778</v>
      </c>
      <c r="G150" s="1">
        <f t="shared" si="6"/>
        <v>-3.6883129500679868</v>
      </c>
      <c r="H150" s="31">
        <f t="shared" si="7"/>
        <v>0.02440372770274505</v>
      </c>
    </row>
    <row r="151" spans="1:8" ht="15">
      <c r="A151" s="1">
        <f t="shared" si="8"/>
        <v>147</v>
      </c>
      <c r="B151" s="1">
        <v>1</v>
      </c>
      <c r="C151" s="1">
        <v>0.57</v>
      </c>
      <c r="D151" s="1">
        <v>78</v>
      </c>
      <c r="E151" s="1">
        <v>-1.09</v>
      </c>
      <c r="F151" s="1">
        <v>0.666031618</v>
      </c>
      <c r="G151" s="1">
        <f t="shared" si="6"/>
        <v>-2.3024623471840666</v>
      </c>
      <c r="H151" s="31">
        <f t="shared" si="7"/>
        <v>0.09091923570030715</v>
      </c>
    </row>
    <row r="152" spans="1:8" ht="15">
      <c r="A152" s="1">
        <f t="shared" si="8"/>
        <v>148</v>
      </c>
      <c r="B152" s="1">
        <v>1</v>
      </c>
      <c r="C152" s="1">
        <v>1.49</v>
      </c>
      <c r="D152" s="1">
        <v>169</v>
      </c>
      <c r="E152" s="1">
        <v>2.98</v>
      </c>
      <c r="F152" s="1">
        <v>0.604657744</v>
      </c>
      <c r="G152" s="1">
        <f t="shared" si="6"/>
        <v>-4.547990847570128</v>
      </c>
      <c r="H152" s="31">
        <f t="shared" si="7"/>
        <v>0.010477516123414831</v>
      </c>
    </row>
    <row r="153" spans="1:8" ht="15">
      <c r="A153" s="1">
        <f t="shared" si="8"/>
        <v>149</v>
      </c>
      <c r="B153" s="1">
        <v>1</v>
      </c>
      <c r="C153" s="1">
        <v>1.04</v>
      </c>
      <c r="D153" s="1">
        <v>32</v>
      </c>
      <c r="E153" s="1">
        <v>17.31</v>
      </c>
      <c r="F153" s="1">
        <v>0.629828555</v>
      </c>
      <c r="G153" s="1">
        <f t="shared" si="6"/>
        <v>-6.732132751061036</v>
      </c>
      <c r="H153" s="31">
        <f t="shared" si="7"/>
        <v>0.001190568887654611</v>
      </c>
    </row>
    <row r="154" spans="1:8" ht="15">
      <c r="A154" s="1">
        <f t="shared" si="8"/>
        <v>150</v>
      </c>
      <c r="B154" s="1">
        <v>1</v>
      </c>
      <c r="C154" s="1">
        <v>0.45</v>
      </c>
      <c r="D154" s="1">
        <v>96</v>
      </c>
      <c r="E154" s="1">
        <v>4.69</v>
      </c>
      <c r="F154" s="1">
        <v>0.289772928</v>
      </c>
      <c r="G154" s="1">
        <f t="shared" si="6"/>
        <v>-6.166540746401535</v>
      </c>
      <c r="H154" s="31">
        <f t="shared" si="7"/>
        <v>0.002094088235121517</v>
      </c>
    </row>
    <row r="155" spans="1:8" ht="15">
      <c r="A155" s="1">
        <f t="shared" si="8"/>
        <v>151</v>
      </c>
      <c r="B155" s="1">
        <v>1</v>
      </c>
      <c r="C155" s="1">
        <v>0.84</v>
      </c>
      <c r="D155" s="1">
        <v>193</v>
      </c>
      <c r="E155" s="1">
        <v>4.19</v>
      </c>
      <c r="F155" s="1">
        <v>0.688163812</v>
      </c>
      <c r="G155" s="1">
        <f t="shared" si="6"/>
        <v>-2.0091958512638444</v>
      </c>
      <c r="H155" s="31">
        <f t="shared" si="7"/>
        <v>0.11824079254723523</v>
      </c>
    </row>
    <row r="156" spans="1:8" ht="15">
      <c r="A156" s="1">
        <f t="shared" si="8"/>
        <v>152</v>
      </c>
      <c r="B156" s="1">
        <v>1</v>
      </c>
      <c r="C156" s="1">
        <v>1.4</v>
      </c>
      <c r="D156" s="1">
        <v>118</v>
      </c>
      <c r="E156" s="1">
        <v>5.9</v>
      </c>
      <c r="F156" s="1">
        <v>0.513534912</v>
      </c>
      <c r="G156" s="1">
        <f t="shared" si="6"/>
        <v>-6.2123915180845435</v>
      </c>
      <c r="H156" s="31">
        <f t="shared" si="7"/>
        <v>0.002000428342794212</v>
      </c>
    </row>
    <row r="157" spans="1:8" ht="15">
      <c r="A157" s="1">
        <f t="shared" si="8"/>
        <v>153</v>
      </c>
      <c r="B157" s="1">
        <v>1</v>
      </c>
      <c r="C157" s="1">
        <v>0.62</v>
      </c>
      <c r="D157" s="1">
        <v>126</v>
      </c>
      <c r="E157" s="1">
        <v>5.16</v>
      </c>
      <c r="F157" s="1">
        <v>0.655886182</v>
      </c>
      <c r="G157" s="1">
        <f t="shared" si="6"/>
        <v>-2.733446211594533</v>
      </c>
      <c r="H157" s="31">
        <f t="shared" si="7"/>
        <v>0.061028382385744415</v>
      </c>
    </row>
    <row r="158" spans="1:8" ht="15">
      <c r="A158" s="1">
        <f t="shared" si="8"/>
        <v>154</v>
      </c>
      <c r="B158" s="1">
        <v>1</v>
      </c>
      <c r="C158" s="1">
        <v>1.04</v>
      </c>
      <c r="D158" s="1">
        <v>116</v>
      </c>
      <c r="E158" s="1">
        <v>11.04</v>
      </c>
      <c r="F158" s="1">
        <v>0.573225947</v>
      </c>
      <c r="G158" s="1">
        <f t="shared" si="6"/>
        <v>-5.43872027116934</v>
      </c>
      <c r="H158" s="31">
        <f t="shared" si="7"/>
        <v>0.0043262424900254864</v>
      </c>
    </row>
    <row r="159" spans="1:8" ht="15">
      <c r="A159" s="1">
        <f t="shared" si="8"/>
        <v>155</v>
      </c>
      <c r="B159" s="1">
        <v>1</v>
      </c>
      <c r="C159" s="1">
        <v>1.04</v>
      </c>
      <c r="D159" s="1">
        <v>152</v>
      </c>
      <c r="E159" s="1">
        <v>5.62</v>
      </c>
      <c r="F159" s="1">
        <v>0.629744816</v>
      </c>
      <c r="G159" s="1">
        <f t="shared" si="6"/>
        <v>-3.7526035249885927</v>
      </c>
      <c r="H159" s="31">
        <f t="shared" si="7"/>
        <v>0.022918994840444257</v>
      </c>
    </row>
    <row r="160" spans="1:8" ht="15">
      <c r="A160" s="1">
        <f t="shared" si="8"/>
        <v>156</v>
      </c>
      <c r="B160" s="1">
        <v>1</v>
      </c>
      <c r="C160" s="1">
        <v>0.84</v>
      </c>
      <c r="D160" s="1">
        <v>79</v>
      </c>
      <c r="E160" s="1">
        <v>13.57</v>
      </c>
      <c r="F160" s="1">
        <v>0.28644216</v>
      </c>
      <c r="G160" s="1">
        <f t="shared" si="6"/>
        <v>-8.502871731263921</v>
      </c>
      <c r="H160" s="31">
        <f t="shared" si="7"/>
        <v>0.00020284374678376059</v>
      </c>
    </row>
    <row r="161" spans="1:8" ht="15">
      <c r="A161" s="1">
        <f t="shared" si="8"/>
        <v>157</v>
      </c>
      <c r="B161" s="1">
        <v>1</v>
      </c>
      <c r="C161" s="1">
        <v>0.97</v>
      </c>
      <c r="D161" s="1">
        <v>98</v>
      </c>
      <c r="E161" s="1">
        <v>5.03</v>
      </c>
      <c r="F161" s="1">
        <v>0.405383397</v>
      </c>
      <c r="G161" s="1">
        <f t="shared" si="6"/>
        <v>-6.34049632864999</v>
      </c>
      <c r="H161" s="31">
        <f t="shared" si="7"/>
        <v>0.0017603225803816689</v>
      </c>
    </row>
    <row r="162" spans="1:8" ht="15">
      <c r="A162" s="1">
        <f t="shared" si="8"/>
        <v>158</v>
      </c>
      <c r="B162" s="1">
        <v>1</v>
      </c>
      <c r="C162" s="1">
        <v>0.85</v>
      </c>
      <c r="D162" s="1">
        <v>252</v>
      </c>
      <c r="E162" s="1">
        <v>8.14</v>
      </c>
      <c r="F162" s="1">
        <v>0.479219404</v>
      </c>
      <c r="G162" s="1">
        <f t="shared" si="6"/>
        <v>-3.833381581305547</v>
      </c>
      <c r="H162" s="31">
        <f t="shared" si="7"/>
        <v>0.021178110270897194</v>
      </c>
    </row>
    <row r="163" spans="1:8" ht="15">
      <c r="A163" s="1">
        <f t="shared" si="8"/>
        <v>159</v>
      </c>
      <c r="B163" s="1">
        <v>1</v>
      </c>
      <c r="C163" s="1">
        <v>1.07</v>
      </c>
      <c r="D163" s="1">
        <v>174</v>
      </c>
      <c r="E163" s="1">
        <v>7.3</v>
      </c>
      <c r="F163" s="1">
        <v>0.549865342</v>
      </c>
      <c r="G163" s="1">
        <f t="shared" si="6"/>
        <v>-4.542723142027456</v>
      </c>
      <c r="H163" s="31">
        <f t="shared" si="7"/>
        <v>0.010532271381775206</v>
      </c>
    </row>
    <row r="164" spans="1:8" ht="15">
      <c r="A164" s="1">
        <f t="shared" si="8"/>
        <v>160</v>
      </c>
      <c r="B164" s="1">
        <v>1</v>
      </c>
      <c r="C164" s="1">
        <v>1.04</v>
      </c>
      <c r="D164" s="1">
        <v>141</v>
      </c>
      <c r="E164" s="1">
        <v>36.87</v>
      </c>
      <c r="F164" s="1">
        <v>0.73160467</v>
      </c>
      <c r="G164" s="1">
        <f t="shared" si="6"/>
        <v>-6.91525853934579</v>
      </c>
      <c r="H164" s="31">
        <f t="shared" si="7"/>
        <v>0.0009915406900782447</v>
      </c>
    </row>
    <row r="165" spans="1:8" ht="15">
      <c r="A165" s="1">
        <f t="shared" si="8"/>
        <v>161</v>
      </c>
      <c r="B165" s="1">
        <v>1</v>
      </c>
      <c r="C165" s="1">
        <v>0.73</v>
      </c>
      <c r="D165" s="1">
        <v>104</v>
      </c>
      <c r="E165" s="1">
        <v>12.01</v>
      </c>
      <c r="F165" s="1">
        <v>0.635341329</v>
      </c>
      <c r="G165" s="1">
        <f t="shared" si="6"/>
        <v>-4.351948674724273</v>
      </c>
      <c r="H165" s="31">
        <f t="shared" si="7"/>
        <v>0.012717858433314697</v>
      </c>
    </row>
    <row r="166" spans="1:8" ht="15">
      <c r="A166" s="1">
        <f t="shared" si="8"/>
        <v>162</v>
      </c>
      <c r="B166" s="1">
        <v>1</v>
      </c>
      <c r="C166" s="1">
        <v>0.97</v>
      </c>
      <c r="D166" s="1">
        <v>92</v>
      </c>
      <c r="E166" s="1">
        <v>8.19</v>
      </c>
      <c r="F166" s="1">
        <v>0.66425868</v>
      </c>
      <c r="G166" s="1">
        <f t="shared" si="6"/>
        <v>-4.317328263463158</v>
      </c>
      <c r="H166" s="31">
        <f t="shared" si="7"/>
        <v>0.01315997051394034</v>
      </c>
    </row>
    <row r="167" spans="1:8" ht="15">
      <c r="A167" s="1">
        <f t="shared" si="8"/>
        <v>163</v>
      </c>
      <c r="B167" s="1">
        <v>1</v>
      </c>
      <c r="C167" s="1">
        <v>0.99</v>
      </c>
      <c r="D167" s="1">
        <v>183</v>
      </c>
      <c r="E167" s="1">
        <v>6.95</v>
      </c>
      <c r="F167" s="1">
        <v>0.427930153</v>
      </c>
      <c r="G167" s="1">
        <f t="shared" si="6"/>
        <v>-5.369898491196361</v>
      </c>
      <c r="H167" s="31">
        <f t="shared" si="7"/>
        <v>0.004633038809655583</v>
      </c>
    </row>
    <row r="168" spans="1:8" ht="15">
      <c r="A168" s="1">
        <f t="shared" si="8"/>
        <v>164</v>
      </c>
      <c r="B168" s="1">
        <v>1</v>
      </c>
      <c r="C168" s="1">
        <v>2.39</v>
      </c>
      <c r="D168" s="1">
        <v>71</v>
      </c>
      <c r="E168" s="1">
        <v>25.06</v>
      </c>
      <c r="F168" s="1">
        <v>0.566752874</v>
      </c>
      <c r="G168" s="1">
        <f t="shared" si="6"/>
        <v>-11.160127458736937</v>
      </c>
      <c r="H168" s="31">
        <f t="shared" si="7"/>
        <v>1.4230234182050668E-05</v>
      </c>
    </row>
    <row r="169" spans="1:8" ht="15">
      <c r="A169" s="1">
        <f t="shared" si="8"/>
        <v>165</v>
      </c>
      <c r="B169" s="1">
        <v>1</v>
      </c>
      <c r="C169" s="1">
        <v>1.26</v>
      </c>
      <c r="D169" s="1">
        <v>140</v>
      </c>
      <c r="E169" s="1">
        <v>10.72</v>
      </c>
      <c r="F169" s="1">
        <v>0.433624822</v>
      </c>
      <c r="G169" s="1">
        <f t="shared" si="6"/>
        <v>-6.989840242540214</v>
      </c>
      <c r="H169" s="31">
        <f t="shared" si="7"/>
        <v>0.0009203458706715701</v>
      </c>
    </row>
    <row r="170" spans="1:8" ht="15">
      <c r="A170" s="1">
        <f t="shared" si="8"/>
        <v>166</v>
      </c>
      <c r="B170" s="1">
        <v>1</v>
      </c>
      <c r="C170" s="1">
        <v>0.8</v>
      </c>
      <c r="D170" s="1">
        <v>80</v>
      </c>
      <c r="E170" s="1">
        <v>8.14</v>
      </c>
      <c r="F170" s="1">
        <v>0.272162024</v>
      </c>
      <c r="G170" s="1">
        <f t="shared" si="6"/>
        <v>-7.83361072576049</v>
      </c>
      <c r="H170" s="31">
        <f t="shared" si="7"/>
        <v>0.0003960354463821553</v>
      </c>
    </row>
    <row r="171" spans="1:8" ht="15">
      <c r="A171" s="1">
        <f t="shared" si="8"/>
        <v>167</v>
      </c>
      <c r="B171" s="1">
        <v>1</v>
      </c>
      <c r="C171" s="1">
        <v>1.07</v>
      </c>
      <c r="D171" s="1">
        <v>128</v>
      </c>
      <c r="E171" s="1">
        <v>-0.93</v>
      </c>
      <c r="F171" s="1">
        <v>0.068140301</v>
      </c>
      <c r="G171" s="1">
        <f t="shared" si="6"/>
        <v>-8.710700247093037</v>
      </c>
      <c r="H171" s="31">
        <f t="shared" si="7"/>
        <v>0.00016478564558467117</v>
      </c>
    </row>
    <row r="172" spans="1:8" ht="15">
      <c r="A172" s="1">
        <f t="shared" si="8"/>
        <v>168</v>
      </c>
      <c r="B172" s="1">
        <v>1</v>
      </c>
      <c r="C172" s="1">
        <v>0.92</v>
      </c>
      <c r="D172" s="1">
        <v>173</v>
      </c>
      <c r="E172" s="1">
        <v>5.59</v>
      </c>
      <c r="F172" s="1">
        <v>0.517260572</v>
      </c>
      <c r="G172" s="1">
        <f t="shared" si="6"/>
        <v>-4.2836277824879625</v>
      </c>
      <c r="H172" s="31">
        <f t="shared" si="7"/>
        <v>0.013604888993370423</v>
      </c>
    </row>
    <row r="173" spans="1:8" ht="15">
      <c r="A173" s="1">
        <f t="shared" si="8"/>
        <v>169</v>
      </c>
      <c r="B173" s="1">
        <v>1</v>
      </c>
      <c r="C173" s="1">
        <v>1.33</v>
      </c>
      <c r="D173" s="1">
        <v>81</v>
      </c>
      <c r="E173" s="1">
        <v>14.37</v>
      </c>
      <c r="F173" s="1">
        <v>0.494404572</v>
      </c>
      <c r="G173" s="1">
        <f t="shared" si="6"/>
        <v>-7.7695920004159635</v>
      </c>
      <c r="H173" s="31">
        <f t="shared" si="7"/>
        <v>0.00042220723055312885</v>
      </c>
    </row>
    <row r="174" spans="1:8" ht="15">
      <c r="A174" s="1">
        <f t="shared" si="8"/>
        <v>170</v>
      </c>
      <c r="B174" s="1">
        <v>1</v>
      </c>
      <c r="C174" s="1">
        <v>0.4</v>
      </c>
      <c r="D174" s="1">
        <v>55</v>
      </c>
      <c r="E174" s="1">
        <v>8.38</v>
      </c>
      <c r="F174" s="1">
        <v>0.375713345</v>
      </c>
      <c r="G174" s="1">
        <f t="shared" si="6"/>
        <v>-6.192533550599267</v>
      </c>
      <c r="H174" s="31">
        <f t="shared" si="7"/>
        <v>0.00204046796432779</v>
      </c>
    </row>
    <row r="175" spans="1:8" ht="15">
      <c r="A175" s="1">
        <f t="shared" si="8"/>
        <v>171</v>
      </c>
      <c r="B175" s="1">
        <v>1</v>
      </c>
      <c r="C175" s="1">
        <v>1.17</v>
      </c>
      <c r="D175" s="1">
        <v>214</v>
      </c>
      <c r="E175" s="1">
        <v>4.18</v>
      </c>
      <c r="F175" s="1">
        <v>0.73008482</v>
      </c>
      <c r="G175" s="1">
        <f t="shared" si="6"/>
        <v>-2.1513598148963418</v>
      </c>
      <c r="H175" s="31">
        <f t="shared" si="7"/>
        <v>0.10420422190922664</v>
      </c>
    </row>
    <row r="176" spans="1:8" ht="15">
      <c r="A176" s="1">
        <f t="shared" si="8"/>
        <v>172</v>
      </c>
      <c r="B176" s="1">
        <v>1</v>
      </c>
      <c r="C176" s="1">
        <v>1.34</v>
      </c>
      <c r="D176" s="1">
        <v>124</v>
      </c>
      <c r="E176" s="1">
        <v>4.41</v>
      </c>
      <c r="F176" s="1">
        <v>0.576227492</v>
      </c>
      <c r="G176" s="1">
        <f t="shared" si="6"/>
        <v>-5.194162905012004</v>
      </c>
      <c r="H176" s="31">
        <f t="shared" si="7"/>
        <v>0.005518239359960223</v>
      </c>
    </row>
    <row r="177" spans="1:8" ht="15">
      <c r="A177" s="1">
        <f t="shared" si="8"/>
        <v>173</v>
      </c>
      <c r="B177" s="1">
        <v>1</v>
      </c>
      <c r="C177" s="1">
        <v>0.29</v>
      </c>
      <c r="D177" s="1">
        <v>35</v>
      </c>
      <c r="E177" s="1">
        <v>8.94</v>
      </c>
      <c r="F177" s="1">
        <v>0.569289959</v>
      </c>
      <c r="G177" s="1">
        <f t="shared" si="6"/>
        <v>-4.370290101120582</v>
      </c>
      <c r="H177" s="31">
        <f t="shared" si="7"/>
        <v>0.012489607760811065</v>
      </c>
    </row>
    <row r="178" spans="1:8" ht="15">
      <c r="A178" s="1">
        <f t="shared" si="8"/>
        <v>174</v>
      </c>
      <c r="B178" s="1">
        <v>1</v>
      </c>
      <c r="C178" s="1">
        <v>1.34</v>
      </c>
      <c r="D178" s="1">
        <v>124</v>
      </c>
      <c r="E178" s="1">
        <v>4.41</v>
      </c>
      <c r="F178" s="1">
        <v>0.576227492</v>
      </c>
      <c r="G178" s="1">
        <f t="shared" si="6"/>
        <v>-5.194162905012004</v>
      </c>
      <c r="H178" s="31">
        <f t="shared" si="7"/>
        <v>0.005518239359960223</v>
      </c>
    </row>
    <row r="179" spans="1:8" ht="15">
      <c r="A179" s="1">
        <f t="shared" si="8"/>
        <v>175</v>
      </c>
      <c r="B179" s="1">
        <v>1</v>
      </c>
      <c r="C179" s="1">
        <v>0.77</v>
      </c>
      <c r="D179" s="1">
        <v>133</v>
      </c>
      <c r="E179" s="1">
        <v>4.22</v>
      </c>
      <c r="F179" s="1">
        <v>0.488635365</v>
      </c>
      <c r="G179" s="1">
        <f t="shared" si="6"/>
        <v>-4.510576277152005</v>
      </c>
      <c r="H179" s="31">
        <f t="shared" si="7"/>
        <v>0.010872610756514071</v>
      </c>
    </row>
    <row r="180" spans="1:8" ht="15">
      <c r="A180" s="1">
        <f t="shared" si="8"/>
        <v>176</v>
      </c>
      <c r="B180" s="1">
        <v>1</v>
      </c>
      <c r="C180" s="1">
        <v>2.64</v>
      </c>
      <c r="D180" s="1">
        <v>81</v>
      </c>
      <c r="E180" s="1">
        <v>5.94</v>
      </c>
      <c r="F180" s="1">
        <v>0.05784949</v>
      </c>
      <c r="G180" s="1">
        <f t="shared" si="6"/>
        <v>-14.114223326162133</v>
      </c>
      <c r="H180" s="31">
        <f t="shared" si="7"/>
        <v>7.417718892476699E-07</v>
      </c>
    </row>
    <row r="181" spans="1:8" ht="15">
      <c r="A181" s="1">
        <f t="shared" si="8"/>
        <v>177</v>
      </c>
      <c r="B181" s="1">
        <v>1</v>
      </c>
      <c r="C181" s="1">
        <v>1.1</v>
      </c>
      <c r="D181" s="1">
        <v>151</v>
      </c>
      <c r="E181" s="1">
        <v>11.35</v>
      </c>
      <c r="F181" s="1">
        <v>0.272006004</v>
      </c>
      <c r="G181" s="1">
        <f t="shared" si="6"/>
        <v>-8.10603041694975</v>
      </c>
      <c r="H181" s="31">
        <f t="shared" si="7"/>
        <v>0.00030162317469083417</v>
      </c>
    </row>
    <row r="182" spans="1:8" ht="15">
      <c r="A182" s="1">
        <f t="shared" si="8"/>
        <v>178</v>
      </c>
      <c r="B182" s="1">
        <v>1</v>
      </c>
      <c r="C182" s="1">
        <v>0.92</v>
      </c>
      <c r="D182" s="1">
        <v>143</v>
      </c>
      <c r="E182" s="1">
        <v>1.81</v>
      </c>
      <c r="F182" s="1">
        <v>0.590005646</v>
      </c>
      <c r="G182" s="1">
        <f t="shared" si="6"/>
        <v>-3.464954984116301</v>
      </c>
      <c r="H182" s="31">
        <f t="shared" si="7"/>
        <v>0.030325985827320184</v>
      </c>
    </row>
    <row r="183" spans="1:8" ht="15">
      <c r="A183" s="1">
        <f t="shared" si="8"/>
        <v>179</v>
      </c>
      <c r="B183" s="1">
        <v>1</v>
      </c>
      <c r="C183" s="1">
        <v>0.98</v>
      </c>
      <c r="D183" s="1">
        <v>64</v>
      </c>
      <c r="E183" s="1">
        <v>9.1</v>
      </c>
      <c r="F183" s="1">
        <v>0.77188079</v>
      </c>
      <c r="G183" s="1">
        <f t="shared" si="6"/>
        <v>-3.7633698337902297</v>
      </c>
      <c r="H183" s="31">
        <f t="shared" si="7"/>
        <v>0.02267913154586108</v>
      </c>
    </row>
    <row r="184" spans="1:8" ht="15">
      <c r="A184" s="1">
        <f t="shared" si="8"/>
        <v>180</v>
      </c>
      <c r="B184" s="1">
        <v>1</v>
      </c>
      <c r="C184" s="1">
        <v>0.9</v>
      </c>
      <c r="D184" s="1">
        <v>177</v>
      </c>
      <c r="E184" s="1">
        <v>13.98</v>
      </c>
      <c r="F184" s="1">
        <v>0.184570569</v>
      </c>
      <c r="G184" s="1">
        <f t="shared" si="6"/>
        <v>-8.478917250962153</v>
      </c>
      <c r="H184" s="31">
        <f t="shared" si="7"/>
        <v>0.0002077604067229509</v>
      </c>
    </row>
    <row r="185" spans="1:8" ht="15">
      <c r="A185" s="1">
        <f t="shared" si="8"/>
        <v>181</v>
      </c>
      <c r="B185" s="1">
        <v>1</v>
      </c>
      <c r="C185" s="1">
        <v>0.93</v>
      </c>
      <c r="D185" s="1">
        <v>112</v>
      </c>
      <c r="E185" s="1">
        <v>5.29</v>
      </c>
      <c r="F185" s="1">
        <v>0.751344486</v>
      </c>
      <c r="G185" s="1">
        <f t="shared" si="6"/>
        <v>-2.758581284649382</v>
      </c>
      <c r="H185" s="31">
        <f t="shared" si="7"/>
        <v>0.059603837035641725</v>
      </c>
    </row>
    <row r="186" spans="1:8" ht="15">
      <c r="A186" s="1">
        <f t="shared" si="8"/>
        <v>182</v>
      </c>
      <c r="B186" s="1">
        <v>1</v>
      </c>
      <c r="C186" s="1">
        <v>0.85</v>
      </c>
      <c r="D186" s="1">
        <v>134</v>
      </c>
      <c r="E186" s="1">
        <v>6.66</v>
      </c>
      <c r="F186" s="1">
        <v>0.62574692</v>
      </c>
      <c r="G186" s="1">
        <f t="shared" si="6"/>
        <v>-3.6816848853840405</v>
      </c>
      <c r="H186" s="31">
        <f t="shared" si="7"/>
        <v>0.024562028326897613</v>
      </c>
    </row>
    <row r="187" spans="1:8" ht="15">
      <c r="A187" s="1">
        <f t="shared" si="8"/>
        <v>183</v>
      </c>
      <c r="B187" s="1">
        <v>1</v>
      </c>
      <c r="C187" s="1">
        <v>0.52</v>
      </c>
      <c r="D187" s="1">
        <v>125</v>
      </c>
      <c r="E187" s="1">
        <v>3.07</v>
      </c>
      <c r="F187" s="1">
        <v>0.598729</v>
      </c>
      <c r="G187" s="1">
        <f t="shared" si="6"/>
        <v>-2.785316128073</v>
      </c>
      <c r="H187" s="31">
        <f t="shared" si="7"/>
        <v>0.058122841788854206</v>
      </c>
    </row>
    <row r="188" spans="1:8" ht="15">
      <c r="A188" s="1">
        <f t="shared" si="8"/>
        <v>184</v>
      </c>
      <c r="B188" s="1">
        <v>1</v>
      </c>
      <c r="C188" s="1">
        <v>0.47</v>
      </c>
      <c r="D188" s="1">
        <v>77</v>
      </c>
      <c r="E188" s="1">
        <v>5.35</v>
      </c>
      <c r="F188" s="1">
        <v>0.74808092</v>
      </c>
      <c r="G188" s="1">
        <f t="shared" si="6"/>
        <v>-2.1035395463420388</v>
      </c>
      <c r="H188" s="31">
        <f t="shared" si="7"/>
        <v>0.10875327173432402</v>
      </c>
    </row>
    <row r="189" spans="1:8" ht="15">
      <c r="A189" s="1">
        <f t="shared" si="8"/>
        <v>185</v>
      </c>
      <c r="B189" s="1">
        <v>1</v>
      </c>
      <c r="C189" s="1">
        <v>0.95</v>
      </c>
      <c r="D189" s="1">
        <v>204</v>
      </c>
      <c r="E189" s="1">
        <v>3.94</v>
      </c>
      <c r="F189" s="1">
        <v>0.723414147</v>
      </c>
      <c r="G189" s="1">
        <f t="shared" si="6"/>
        <v>-1.76989312171274</v>
      </c>
      <c r="H189" s="31">
        <f t="shared" si="7"/>
        <v>0.14555562079859058</v>
      </c>
    </row>
    <row r="190" spans="1:8" ht="15">
      <c r="A190" s="1">
        <f t="shared" si="8"/>
        <v>186</v>
      </c>
      <c r="B190" s="1">
        <v>1</v>
      </c>
      <c r="C190" s="1">
        <v>0.89</v>
      </c>
      <c r="D190" s="1">
        <v>92</v>
      </c>
      <c r="E190" s="1">
        <v>7.22</v>
      </c>
      <c r="F190" s="1">
        <v>0.590793471</v>
      </c>
      <c r="G190" s="1">
        <f t="shared" si="6"/>
        <v>-4.707268432383327</v>
      </c>
      <c r="H190" s="31">
        <f t="shared" si="7"/>
        <v>0.008948607732757933</v>
      </c>
    </row>
    <row r="191" spans="1:8" ht="15">
      <c r="A191" s="1">
        <f t="shared" si="8"/>
        <v>187</v>
      </c>
      <c r="B191" s="1">
        <v>1</v>
      </c>
      <c r="C191" s="1">
        <v>1</v>
      </c>
      <c r="D191" s="1">
        <v>118</v>
      </c>
      <c r="E191" s="1">
        <v>8.71</v>
      </c>
      <c r="F191" s="1">
        <v>0.407718624</v>
      </c>
      <c r="G191" s="1">
        <f t="shared" si="6"/>
        <v>-6.617175036894689</v>
      </c>
      <c r="H191" s="31">
        <f t="shared" si="7"/>
        <v>0.0013354174400923128</v>
      </c>
    </row>
    <row r="192" spans="1:8" ht="15">
      <c r="A192" s="1">
        <f t="shared" si="8"/>
        <v>188</v>
      </c>
      <c r="B192" s="1">
        <v>1</v>
      </c>
      <c r="C192" s="1">
        <v>1.26</v>
      </c>
      <c r="D192" s="1">
        <v>122</v>
      </c>
      <c r="E192" s="1">
        <v>4.8</v>
      </c>
      <c r="F192" s="1">
        <v>0.374709286</v>
      </c>
      <c r="G192" s="1">
        <f t="shared" si="6"/>
        <v>-7.021381596266983</v>
      </c>
      <c r="H192" s="31">
        <f t="shared" si="7"/>
        <v>0.0008917954305954524</v>
      </c>
    </row>
    <row r="193" spans="1:8" ht="15">
      <c r="A193" s="1">
        <f t="shared" si="8"/>
        <v>189</v>
      </c>
      <c r="B193" s="1">
        <v>1</v>
      </c>
      <c r="C193" s="1">
        <v>0.94</v>
      </c>
      <c r="D193" s="1">
        <v>81</v>
      </c>
      <c r="E193" s="1">
        <v>12.01</v>
      </c>
      <c r="F193" s="1">
        <v>0.841570346</v>
      </c>
      <c r="G193" s="1">
        <f t="shared" si="6"/>
        <v>-3.1556770759402024</v>
      </c>
      <c r="H193" s="31">
        <f t="shared" si="7"/>
        <v>0.040868167458085296</v>
      </c>
    </row>
    <row r="194" spans="1:8" ht="15">
      <c r="A194" s="1">
        <f t="shared" si="8"/>
        <v>190</v>
      </c>
      <c r="B194" s="1">
        <v>1</v>
      </c>
      <c r="C194" s="1">
        <v>0.93</v>
      </c>
      <c r="D194" s="1">
        <v>148</v>
      </c>
      <c r="E194" s="1">
        <v>8.06</v>
      </c>
      <c r="F194" s="1">
        <v>0.689674884</v>
      </c>
      <c r="G194" s="1">
        <f t="shared" si="6"/>
        <v>-3.2665339419703088</v>
      </c>
      <c r="H194" s="31">
        <f t="shared" si="7"/>
        <v>0.036737287199536395</v>
      </c>
    </row>
    <row r="195" spans="1:8" ht="15">
      <c r="A195" s="1">
        <f t="shared" si="8"/>
        <v>191</v>
      </c>
      <c r="B195" s="1">
        <v>1</v>
      </c>
      <c r="C195" s="1">
        <v>0.78</v>
      </c>
      <c r="D195" s="1">
        <v>39</v>
      </c>
      <c r="E195" s="1">
        <v>19.23</v>
      </c>
      <c r="F195" s="1">
        <v>0.664571067</v>
      </c>
      <c r="G195" s="1">
        <f t="shared" si="6"/>
        <v>-5.920067536266781</v>
      </c>
      <c r="H195" s="31">
        <f t="shared" si="7"/>
        <v>0.0026778288138806458</v>
      </c>
    </row>
    <row r="196" spans="1:8" ht="15">
      <c r="A196" s="1">
        <f t="shared" si="8"/>
        <v>192</v>
      </c>
      <c r="B196" s="1">
        <v>1</v>
      </c>
      <c r="C196" s="1">
        <v>1.08</v>
      </c>
      <c r="D196" s="1">
        <v>106</v>
      </c>
      <c r="E196" s="1">
        <v>2.54</v>
      </c>
      <c r="F196" s="1">
        <v>0.646331356</v>
      </c>
      <c r="G196" s="1">
        <f t="shared" si="6"/>
        <v>-3.861919291316573</v>
      </c>
      <c r="H196" s="31">
        <f t="shared" si="7"/>
        <v>0.020594548686539395</v>
      </c>
    </row>
    <row r="197" spans="1:8" ht="15">
      <c r="A197" s="1">
        <f t="shared" si="8"/>
        <v>193</v>
      </c>
      <c r="B197" s="1">
        <v>1</v>
      </c>
      <c r="C197" s="1">
        <v>0.92</v>
      </c>
      <c r="D197" s="1">
        <v>112</v>
      </c>
      <c r="E197" s="1">
        <v>12.16</v>
      </c>
      <c r="F197" s="1">
        <v>0.886502206</v>
      </c>
      <c r="G197" s="1">
        <f t="shared" si="6"/>
        <v>-2.309349862753024</v>
      </c>
      <c r="H197" s="31">
        <f t="shared" si="7"/>
        <v>0.09035156405736473</v>
      </c>
    </row>
    <row r="198" spans="1:8" ht="15">
      <c r="A198" s="1">
        <f t="shared" si="8"/>
        <v>194</v>
      </c>
      <c r="B198" s="1">
        <v>1</v>
      </c>
      <c r="C198" s="1">
        <v>1</v>
      </c>
      <c r="D198" s="1">
        <v>108</v>
      </c>
      <c r="E198" s="1">
        <v>10.31</v>
      </c>
      <c r="F198" s="1">
        <v>0.836260761</v>
      </c>
      <c r="G198" s="1">
        <f>+B198*$B$2+C198*$C$2+D198*$D$2+E198*$E$2+F198*$F$2</f>
        <v>-2.8027074582240576</v>
      </c>
      <c r="H198" s="31">
        <f>EXP(G198)/(1+EXP(G198))</f>
        <v>0.05717804519142071</v>
      </c>
    </row>
    <row r="199" spans="1:8" ht="15">
      <c r="A199" s="1">
        <f>+A198+1</f>
        <v>195</v>
      </c>
      <c r="B199" s="1">
        <v>1</v>
      </c>
      <c r="C199" s="1">
        <v>1.1</v>
      </c>
      <c r="D199" s="1">
        <v>171</v>
      </c>
      <c r="E199" s="1">
        <v>7.76</v>
      </c>
      <c r="F199" s="1">
        <v>0.812087203</v>
      </c>
      <c r="G199" s="1">
        <f>+B199*$B$2+C199*$C$2+D199*$D$2+E199*$E$2+F199*$F$2</f>
        <v>-2.17701433990221</v>
      </c>
      <c r="H199" s="31">
        <f>EXP(G199)/(1+EXP(G199))</f>
        <v>0.10183368261939525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27"/>
  <sheetViews>
    <sheetView tabSelected="1" zoomScalePageLayoutView="0" workbookViewId="0" topLeftCell="A172">
      <selection activeCell="R180" sqref="R180"/>
    </sheetView>
  </sheetViews>
  <sheetFormatPr defaultColWidth="9.140625" defaultRowHeight="15"/>
  <cols>
    <col min="1" max="1" width="12.140625" style="5" customWidth="1"/>
    <col min="2" max="2" width="9.140625" style="5" customWidth="1"/>
    <col min="3" max="4" width="9.28125" style="5" bestFit="1" customWidth="1"/>
    <col min="5" max="5" width="10.7109375" style="5" bestFit="1" customWidth="1"/>
    <col min="6" max="6" width="9.28125" style="5" bestFit="1" customWidth="1"/>
    <col min="7" max="8" width="11.57421875" style="5" customWidth="1"/>
    <col min="9" max="9" width="9.28125" style="5" bestFit="1" customWidth="1"/>
    <col min="10" max="11" width="13.00390625" style="5" customWidth="1"/>
    <col min="12" max="12" width="12.28125" style="5" customWidth="1"/>
    <col min="13" max="13" width="12.140625" style="5" bestFit="1" customWidth="1"/>
    <col min="14" max="14" width="12.140625" style="5" customWidth="1"/>
    <col min="15" max="15" width="11.8515625" style="5" bestFit="1" customWidth="1"/>
    <col min="16" max="16" width="11.00390625" style="5" customWidth="1"/>
    <col min="17" max="17" width="11.00390625" style="5" bestFit="1" customWidth="1"/>
    <col min="18" max="18" width="10.8515625" style="5" bestFit="1" customWidth="1"/>
    <col min="19" max="19" width="10.57421875" style="6" bestFit="1" customWidth="1"/>
    <col min="20" max="20" width="9.140625" style="5" customWidth="1"/>
    <col min="21" max="21" width="11.28125" style="5" bestFit="1" customWidth="1"/>
    <col min="22" max="24" width="9.140625" style="5" customWidth="1"/>
    <col min="25" max="25" width="10.00390625" style="5" bestFit="1" customWidth="1"/>
    <col min="26" max="32" width="9.140625" style="5" customWidth="1"/>
    <col min="33" max="33" width="15.421875" style="7" customWidth="1"/>
    <col min="34" max="34" width="11.28125" style="5" bestFit="1" customWidth="1"/>
    <col min="35" max="16384" width="9.140625" style="5" customWidth="1"/>
  </cols>
  <sheetData>
    <row r="1" ht="15">
      <c r="A1" s="5" t="s">
        <v>23</v>
      </c>
    </row>
    <row r="2" spans="8:33" s="8" customFormat="1" ht="18" customHeight="1">
      <c r="H2" s="9"/>
      <c r="S2" s="10"/>
      <c r="AG2" s="11"/>
    </row>
    <row r="3" spans="1:84" ht="15">
      <c r="A3" s="12" t="s">
        <v>24</v>
      </c>
      <c r="B3" s="12" t="s">
        <v>0</v>
      </c>
      <c r="C3" s="12" t="s">
        <v>1</v>
      </c>
      <c r="D3" s="12" t="s">
        <v>5</v>
      </c>
      <c r="E3" s="12" t="s">
        <v>2</v>
      </c>
      <c r="F3" s="12" t="s">
        <v>3</v>
      </c>
      <c r="G3" s="12" t="s">
        <v>4</v>
      </c>
      <c r="H3" s="12" t="s">
        <v>6</v>
      </c>
      <c r="I3" s="12" t="s">
        <v>7</v>
      </c>
      <c r="J3" s="12" t="s">
        <v>8</v>
      </c>
      <c r="K3" s="12" t="s">
        <v>30</v>
      </c>
      <c r="L3" s="12" t="s">
        <v>9</v>
      </c>
      <c r="M3" s="12" t="s">
        <v>14</v>
      </c>
      <c r="N3" s="12" t="s">
        <v>25</v>
      </c>
      <c r="O3" s="13" t="s">
        <v>12</v>
      </c>
      <c r="P3" s="13" t="s">
        <v>13</v>
      </c>
      <c r="Q3" s="14"/>
      <c r="R3" s="6"/>
      <c r="S3" s="5"/>
      <c r="AH3" s="15"/>
      <c r="BR3" s="16"/>
      <c r="BS3" s="17"/>
      <c r="CA3" s="18"/>
      <c r="CB3" s="18"/>
      <c r="CC3" s="18"/>
      <c r="CD3" s="18"/>
      <c r="CE3" s="18"/>
      <c r="CF3" s="18"/>
    </row>
    <row r="4" spans="1:33" ht="15">
      <c r="A4" s="5">
        <v>1</v>
      </c>
      <c r="B4" s="19">
        <f>+PDs!H5</f>
        <v>0.029486632051946644</v>
      </c>
      <c r="C4" s="20">
        <f aca="true" t="shared" si="0" ref="C4:C67">NORMSINV(B4)</f>
        <v>-1.8883925995981887</v>
      </c>
      <c r="D4" s="21">
        <f>0.12*(1-EXP(-50*B4))/(1-EXP(-50))+0.24*(1-(1-EXP(-50*B4))/(1-EXP(-50)))</f>
        <v>0.14747180319210998</v>
      </c>
      <c r="E4" s="20">
        <f aca="true" t="shared" si="1" ref="E4:E67">SQRT(D4)</f>
        <v>0.3840205765217666</v>
      </c>
      <c r="F4" s="20">
        <f>NORMSINV(0.999)</f>
        <v>3.090232306167813</v>
      </c>
      <c r="G4" s="20">
        <f aca="true" t="shared" si="2" ref="G4:G67">SQRT(1-D4)</f>
        <v>0.9233245349322686</v>
      </c>
      <c r="H4" s="20">
        <f aca="true" t="shared" si="3" ref="H4:H67">(C4+E4*F4)/G4</f>
        <v>-0.7599492716273475</v>
      </c>
      <c r="I4" s="20">
        <f aca="true" t="shared" si="4" ref="I4:I67">NORMSDIST(H4)</f>
        <v>0.22364245404063374</v>
      </c>
      <c r="J4" s="20">
        <f aca="true" t="shared" si="5" ref="J4:J67">(0.11852-0.05478*LN(B4))^2</f>
        <v>0.0970663714586698</v>
      </c>
      <c r="K4" s="6">
        <v>3</v>
      </c>
      <c r="L4" s="20">
        <f>(1+(K4-2.5)*J4)/(1-1.5*J4)</f>
        <v>1.2272151712356463</v>
      </c>
      <c r="M4" s="24">
        <v>0.32</v>
      </c>
      <c r="N4" s="20">
        <f>M4*(I4-B4)*L4</f>
        <v>0.07624671050503816</v>
      </c>
      <c r="O4" s="6">
        <v>45</v>
      </c>
      <c r="P4" s="22">
        <f aca="true" t="shared" si="6" ref="P4:P67">+O4*N4*12.5*1.06</f>
        <v>45.462101138629</v>
      </c>
      <c r="R4" s="6"/>
      <c r="S4" s="22"/>
      <c r="AB4" s="22"/>
      <c r="AC4" s="22"/>
      <c r="AD4" s="22"/>
      <c r="AG4" s="22"/>
    </row>
    <row r="5" spans="1:33" ht="15">
      <c r="A5" s="5">
        <v>2</v>
      </c>
      <c r="B5" s="19">
        <f>+PDs!H6</f>
        <v>0.04411326337449419</v>
      </c>
      <c r="C5" s="20">
        <f t="shared" si="0"/>
        <v>-1.704827898286225</v>
      </c>
      <c r="D5" s="21">
        <f aca="true" t="shared" si="7" ref="D5:D68">0.12*(1-EXP(-50*B5))/(1-EXP(-50))+0.24*(1-(1-EXP(-50*B5))/(1-EXP(-50)))</f>
        <v>0.1332212921811064</v>
      </c>
      <c r="E5" s="20">
        <f t="shared" si="1"/>
        <v>0.3649949207606955</v>
      </c>
      <c r="F5" s="20">
        <f aca="true" t="shared" si="8" ref="F5:F68">NORMSINV(0.999)</f>
        <v>3.090232306167813</v>
      </c>
      <c r="G5" s="20">
        <f t="shared" si="2"/>
        <v>0.9310095100582451</v>
      </c>
      <c r="H5" s="20">
        <f t="shared" si="3"/>
        <v>-0.6196594087726028</v>
      </c>
      <c r="I5" s="20">
        <f t="shared" si="4"/>
        <v>0.2677410224745852</v>
      </c>
      <c r="J5" s="20">
        <f t="shared" si="5"/>
        <v>0.08380335675297222</v>
      </c>
      <c r="K5" s="6">
        <v>5</v>
      </c>
      <c r="L5" s="20">
        <f aca="true" t="shared" si="9" ref="L5:L68">(1+(K5-2.5)*J5)/(1-1.5*J5)</f>
        <v>1.3834099937445303</v>
      </c>
      <c r="M5" s="24">
        <v>0.21</v>
      </c>
      <c r="N5" s="20">
        <f aca="true" t="shared" si="10" ref="N5:N68">M5*(I5-B5)*L5</f>
        <v>0.06496746413172964</v>
      </c>
      <c r="O5" s="6">
        <v>81</v>
      </c>
      <c r="P5" s="22">
        <f t="shared" si="6"/>
        <v>69.72633087937885</v>
      </c>
      <c r="R5" s="6"/>
      <c r="S5" s="22"/>
      <c r="AB5" s="22"/>
      <c r="AC5" s="22"/>
      <c r="AD5" s="22"/>
      <c r="AG5" s="22"/>
    </row>
    <row r="6" spans="1:33" ht="15">
      <c r="A6" s="5">
        <v>3</v>
      </c>
      <c r="B6" s="19">
        <f>+PDs!H7</f>
        <v>0.001702519951125222</v>
      </c>
      <c r="C6" s="20">
        <f t="shared" si="0"/>
        <v>-2.928589314764974</v>
      </c>
      <c r="D6" s="21">
        <f t="shared" si="7"/>
        <v>0.2302075873666546</v>
      </c>
      <c r="E6" s="20">
        <f t="shared" si="1"/>
        <v>0.47979952831016265</v>
      </c>
      <c r="F6" s="20">
        <f t="shared" si="8"/>
        <v>3.090232306167813</v>
      </c>
      <c r="G6" s="20">
        <f t="shared" si="2"/>
        <v>0.8773781468861334</v>
      </c>
      <c r="H6" s="20">
        <f t="shared" si="3"/>
        <v>-1.6479750687071542</v>
      </c>
      <c r="I6" s="20">
        <f t="shared" si="4"/>
        <v>0.04967889366364833</v>
      </c>
      <c r="J6" s="20">
        <f t="shared" si="5"/>
        <v>0.21881614220546658</v>
      </c>
      <c r="K6" s="6">
        <v>3</v>
      </c>
      <c r="L6" s="20">
        <f t="shared" si="9"/>
        <v>1.6514558772147465</v>
      </c>
      <c r="M6" s="24">
        <v>0.19</v>
      </c>
      <c r="N6" s="20">
        <f t="shared" si="10"/>
        <v>0.015053864223649498</v>
      </c>
      <c r="O6" s="6">
        <v>90</v>
      </c>
      <c r="P6" s="22">
        <f t="shared" si="6"/>
        <v>17.951733086702028</v>
      </c>
      <c r="R6" s="6"/>
      <c r="S6" s="22"/>
      <c r="AB6" s="22"/>
      <c r="AC6" s="22"/>
      <c r="AD6" s="22"/>
      <c r="AG6" s="22"/>
    </row>
    <row r="7" spans="1:33" ht="15">
      <c r="A7" s="5">
        <v>4</v>
      </c>
      <c r="B7" s="19">
        <f>+PDs!H8</f>
        <v>0.02500409388667309</v>
      </c>
      <c r="C7" s="20">
        <f t="shared" si="0"/>
        <v>-1.9598939426067854</v>
      </c>
      <c r="D7" s="21">
        <f t="shared" si="7"/>
        <v>0.1543735388344249</v>
      </c>
      <c r="E7" s="20">
        <f t="shared" si="1"/>
        <v>0.3929039816983596</v>
      </c>
      <c r="F7" s="20">
        <f t="shared" si="8"/>
        <v>3.090232306167813</v>
      </c>
      <c r="G7" s="20">
        <f t="shared" si="2"/>
        <v>0.9195795023626696</v>
      </c>
      <c r="H7" s="20">
        <f t="shared" si="3"/>
        <v>-0.8109460500419481</v>
      </c>
      <c r="I7" s="20">
        <f t="shared" si="4"/>
        <v>0.20869832669375815</v>
      </c>
      <c r="J7" s="20">
        <f t="shared" si="5"/>
        <v>0.10277656745577529</v>
      </c>
      <c r="K7" s="6">
        <v>2</v>
      </c>
      <c r="L7" s="20">
        <f t="shared" si="9"/>
        <v>1.1215089815073316</v>
      </c>
      <c r="M7" s="24">
        <v>0.29</v>
      </c>
      <c r="N7" s="20">
        <f t="shared" si="10"/>
        <v>0.05974427226383093</v>
      </c>
      <c r="O7" s="6">
        <v>90</v>
      </c>
      <c r="P7" s="22">
        <f t="shared" si="6"/>
        <v>71.24504467461838</v>
      </c>
      <c r="R7" s="6"/>
      <c r="S7" s="22"/>
      <c r="AB7" s="22"/>
      <c r="AC7" s="22"/>
      <c r="AD7" s="22"/>
      <c r="AG7" s="22"/>
    </row>
    <row r="8" spans="1:33" ht="15">
      <c r="A8" s="5">
        <v>5</v>
      </c>
      <c r="B8" s="19">
        <f>+PDs!H9</f>
        <v>0.03935130780315738</v>
      </c>
      <c r="C8" s="20">
        <f t="shared" si="0"/>
        <v>-1.7582639086733607</v>
      </c>
      <c r="D8" s="21">
        <f t="shared" si="7"/>
        <v>0.13677561514661046</v>
      </c>
      <c r="E8" s="20">
        <f t="shared" si="1"/>
        <v>0.3698318741625855</v>
      </c>
      <c r="F8" s="20">
        <f t="shared" si="8"/>
        <v>3.090232306167813</v>
      </c>
      <c r="G8" s="20">
        <f t="shared" si="2"/>
        <v>0.9290986948938146</v>
      </c>
      <c r="H8" s="20">
        <f t="shared" si="3"/>
        <v>-0.6623596682114408</v>
      </c>
      <c r="I8" s="20">
        <f t="shared" si="4"/>
        <v>0.2538703725208289</v>
      </c>
      <c r="J8" s="20">
        <f t="shared" si="5"/>
        <v>0.08746550965688825</v>
      </c>
      <c r="K8" s="6">
        <v>5</v>
      </c>
      <c r="L8" s="20">
        <f t="shared" si="9"/>
        <v>1.4026949122290817</v>
      </c>
      <c r="M8" s="24">
        <v>0.17</v>
      </c>
      <c r="N8" s="20">
        <f t="shared" si="10"/>
        <v>0.051153816111455225</v>
      </c>
      <c r="O8" s="6">
        <v>45</v>
      </c>
      <c r="P8" s="22">
        <f t="shared" si="6"/>
        <v>30.500462856455176</v>
      </c>
      <c r="R8" s="6"/>
      <c r="S8" s="22"/>
      <c r="AB8" s="22"/>
      <c r="AC8" s="22"/>
      <c r="AD8" s="22"/>
      <c r="AG8" s="22"/>
    </row>
    <row r="9" spans="1:33" ht="15">
      <c r="A9" s="5">
        <v>6</v>
      </c>
      <c r="B9" s="19">
        <f>+PDs!H10</f>
        <v>0.1394485717717936</v>
      </c>
      <c r="C9" s="20">
        <f t="shared" si="0"/>
        <v>-1.0828001396954556</v>
      </c>
      <c r="D9" s="21">
        <f t="shared" si="7"/>
        <v>0.12011248483731903</v>
      </c>
      <c r="E9" s="20">
        <f t="shared" si="1"/>
        <v>0.3465724813618632</v>
      </c>
      <c r="F9" s="20">
        <f t="shared" si="8"/>
        <v>3.090232306167813</v>
      </c>
      <c r="G9" s="20">
        <f t="shared" si="2"/>
        <v>0.9380231954289195</v>
      </c>
      <c r="H9" s="20">
        <f t="shared" si="3"/>
        <v>-0.012591012055819336</v>
      </c>
      <c r="I9" s="20">
        <f t="shared" si="4"/>
        <v>0.4949770456560664</v>
      </c>
      <c r="J9" s="20">
        <f t="shared" si="5"/>
        <v>0.05127500761811571</v>
      </c>
      <c r="K9" s="6">
        <v>5</v>
      </c>
      <c r="L9" s="20">
        <f t="shared" si="9"/>
        <v>1.22218915651166</v>
      </c>
      <c r="M9" s="24">
        <v>0.29</v>
      </c>
      <c r="N9" s="20">
        <f t="shared" si="10"/>
        <v>0.12601168322762415</v>
      </c>
      <c r="O9" s="6">
        <v>63</v>
      </c>
      <c r="P9" s="22">
        <f t="shared" si="6"/>
        <v>105.18825257425927</v>
      </c>
      <c r="R9" s="6"/>
      <c r="S9" s="22"/>
      <c r="AB9" s="22"/>
      <c r="AC9" s="22"/>
      <c r="AD9" s="22"/>
      <c r="AG9" s="22"/>
    </row>
    <row r="10" spans="1:33" ht="15">
      <c r="A10" s="5">
        <v>7</v>
      </c>
      <c r="B10" s="19">
        <f>+PDs!H11</f>
        <v>0.028989762924439583</v>
      </c>
      <c r="C10" s="20">
        <f t="shared" si="0"/>
        <v>-1.8958526934325426</v>
      </c>
      <c r="D10" s="21">
        <f t="shared" si="7"/>
        <v>0.14816284614183017</v>
      </c>
      <c r="E10" s="20">
        <f t="shared" si="1"/>
        <v>0.38491927224007655</v>
      </c>
      <c r="F10" s="20">
        <f t="shared" si="8"/>
        <v>3.090232306167813</v>
      </c>
      <c r="G10" s="20">
        <f t="shared" si="2"/>
        <v>0.9229502445192643</v>
      </c>
      <c r="H10" s="20">
        <f t="shared" si="3"/>
        <v>-0.7653313136696513</v>
      </c>
      <c r="I10" s="20">
        <f t="shared" si="4"/>
        <v>0.2220371410974085</v>
      </c>
      <c r="J10" s="20">
        <f t="shared" si="5"/>
        <v>0.0976473186495979</v>
      </c>
      <c r="K10" s="6">
        <v>4</v>
      </c>
      <c r="L10" s="20">
        <f t="shared" si="9"/>
        <v>1.3432126481810556</v>
      </c>
      <c r="M10" s="24">
        <v>0.33</v>
      </c>
      <c r="N10" s="20">
        <f t="shared" si="10"/>
        <v>0.0855702144198407</v>
      </c>
      <c r="O10" s="6">
        <v>72</v>
      </c>
      <c r="P10" s="22">
        <f t="shared" si="6"/>
        <v>81.63398455652802</v>
      </c>
      <c r="R10" s="6"/>
      <c r="S10" s="22"/>
      <c r="AB10" s="22"/>
      <c r="AC10" s="22"/>
      <c r="AD10" s="22"/>
      <c r="AG10" s="22"/>
    </row>
    <row r="11" spans="1:33" ht="15">
      <c r="A11" s="5">
        <v>8</v>
      </c>
      <c r="B11" s="19">
        <f>+PDs!H12</f>
        <v>0.006871603097935772</v>
      </c>
      <c r="C11" s="20">
        <f t="shared" si="0"/>
        <v>-2.4639062264941254</v>
      </c>
      <c r="D11" s="21">
        <f t="shared" si="7"/>
        <v>0.205107195705437</v>
      </c>
      <c r="E11" s="20">
        <f t="shared" si="1"/>
        <v>0.4528876192891974</v>
      </c>
      <c r="F11" s="20">
        <f t="shared" si="8"/>
        <v>3.090232306167813</v>
      </c>
      <c r="G11" s="20">
        <f t="shared" si="2"/>
        <v>0.8915676106132182</v>
      </c>
      <c r="H11" s="20">
        <f t="shared" si="3"/>
        <v>-1.1938278843161891</v>
      </c>
      <c r="I11" s="20">
        <f t="shared" si="4"/>
        <v>0.11627265085555234</v>
      </c>
      <c r="J11" s="20">
        <f t="shared" si="5"/>
        <v>0.15315012880412227</v>
      </c>
      <c r="K11" s="6">
        <v>1</v>
      </c>
      <c r="L11" s="20">
        <f t="shared" si="9"/>
        <v>1</v>
      </c>
      <c r="M11" s="24">
        <v>0.16</v>
      </c>
      <c r="N11" s="20">
        <f t="shared" si="10"/>
        <v>0.017504167641218652</v>
      </c>
      <c r="O11" s="6">
        <v>45</v>
      </c>
      <c r="P11" s="22">
        <f t="shared" si="6"/>
        <v>10.43685995607662</v>
      </c>
      <c r="R11" s="6"/>
      <c r="S11" s="22"/>
      <c r="AB11" s="22"/>
      <c r="AC11" s="22"/>
      <c r="AD11" s="22"/>
      <c r="AG11" s="22"/>
    </row>
    <row r="12" spans="1:33" ht="15">
      <c r="A12" s="5">
        <v>9</v>
      </c>
      <c r="B12" s="19">
        <f>+PDs!H13</f>
        <v>0.03712808903294403</v>
      </c>
      <c r="C12" s="20">
        <f t="shared" si="0"/>
        <v>-1.7850316821908043</v>
      </c>
      <c r="D12" s="21">
        <f t="shared" si="7"/>
        <v>0.13874800395722298</v>
      </c>
      <c r="E12" s="20">
        <f t="shared" si="1"/>
        <v>0.3724889313217548</v>
      </c>
      <c r="F12" s="20">
        <f t="shared" si="8"/>
        <v>3.090232306167813</v>
      </c>
      <c r="G12" s="20">
        <f t="shared" si="2"/>
        <v>0.9280366350757803</v>
      </c>
      <c r="H12" s="20">
        <f t="shared" si="3"/>
        <v>-0.6831134989392171</v>
      </c>
      <c r="I12" s="20">
        <f t="shared" si="4"/>
        <v>0.2472675630894447</v>
      </c>
      <c r="J12" s="20">
        <f t="shared" si="5"/>
        <v>0.08936000427927122</v>
      </c>
      <c r="K12" s="6">
        <v>2</v>
      </c>
      <c r="L12" s="20">
        <f t="shared" si="9"/>
        <v>1.103191839047589</v>
      </c>
      <c r="M12" s="24">
        <v>0.15</v>
      </c>
      <c r="N12" s="20">
        <f t="shared" si="10"/>
        <v>0.03477362292613261</v>
      </c>
      <c r="O12" s="6">
        <v>63</v>
      </c>
      <c r="P12" s="22">
        <f t="shared" si="6"/>
        <v>29.027281737589202</v>
      </c>
      <c r="R12" s="6"/>
      <c r="S12" s="22"/>
      <c r="AB12" s="22"/>
      <c r="AC12" s="22"/>
      <c r="AD12" s="22"/>
      <c r="AG12" s="22"/>
    </row>
    <row r="13" spans="1:33" ht="15">
      <c r="A13" s="5">
        <v>10</v>
      </c>
      <c r="B13" s="19">
        <f>+PDs!H14</f>
        <v>0.023266511593793556</v>
      </c>
      <c r="C13" s="20">
        <f t="shared" si="0"/>
        <v>-1.9905259965946198</v>
      </c>
      <c r="D13" s="21">
        <f t="shared" si="7"/>
        <v>0.15749344670202636</v>
      </c>
      <c r="E13" s="20">
        <f t="shared" si="1"/>
        <v>0.39685444019441984</v>
      </c>
      <c r="F13" s="20">
        <f t="shared" si="8"/>
        <v>3.090232306167813</v>
      </c>
      <c r="G13" s="20">
        <f t="shared" si="2"/>
        <v>0.917881557336225</v>
      </c>
      <c r="H13" s="20">
        <f t="shared" si="3"/>
        <v>-0.832518725920721</v>
      </c>
      <c r="I13" s="20">
        <f t="shared" si="4"/>
        <v>0.20255810640618455</v>
      </c>
      <c r="J13" s="20">
        <f t="shared" si="5"/>
        <v>0.1053218948805448</v>
      </c>
      <c r="K13" s="6">
        <v>3</v>
      </c>
      <c r="L13" s="20">
        <f t="shared" si="9"/>
        <v>1.25016567398897</v>
      </c>
      <c r="M13" s="24">
        <v>0.17</v>
      </c>
      <c r="N13" s="20">
        <f t="shared" si="10"/>
        <v>0.03810451356976231</v>
      </c>
      <c r="O13" s="6">
        <v>72</v>
      </c>
      <c r="P13" s="22">
        <f t="shared" si="6"/>
        <v>36.35170594555325</v>
      </c>
      <c r="R13" s="6"/>
      <c r="S13" s="22"/>
      <c r="AB13" s="22"/>
      <c r="AC13" s="22"/>
      <c r="AD13" s="22"/>
      <c r="AG13" s="22"/>
    </row>
    <row r="14" spans="1:33" ht="15">
      <c r="A14" s="5">
        <v>11</v>
      </c>
      <c r="B14" s="19">
        <f>+PDs!H15</f>
        <v>0.0025882094854233813</v>
      </c>
      <c r="C14" s="20">
        <f t="shared" si="0"/>
        <v>-2.7958451883768682</v>
      </c>
      <c r="D14" s="21">
        <f t="shared" si="7"/>
        <v>0.2254335892063616</v>
      </c>
      <c r="E14" s="20">
        <f t="shared" si="1"/>
        <v>0.47479847220306176</v>
      </c>
      <c r="F14" s="20">
        <f t="shared" si="8"/>
        <v>3.090232306167813</v>
      </c>
      <c r="G14" s="20">
        <f t="shared" si="2"/>
        <v>0.8800945465082933</v>
      </c>
      <c r="H14" s="20">
        <f t="shared" si="3"/>
        <v>-1.509619183446817</v>
      </c>
      <c r="I14" s="20">
        <f t="shared" si="4"/>
        <v>0.06557031175909162</v>
      </c>
      <c r="J14" s="20">
        <f t="shared" si="5"/>
        <v>0.19787630827093997</v>
      </c>
      <c r="K14" s="6">
        <v>5</v>
      </c>
      <c r="L14" s="20">
        <f t="shared" si="9"/>
        <v>2.1255994197383714</v>
      </c>
      <c r="M14" s="24">
        <v>0.31</v>
      </c>
      <c r="N14" s="20">
        <f t="shared" si="10"/>
        <v>0.041501163214511715</v>
      </c>
      <c r="O14" s="6">
        <v>90</v>
      </c>
      <c r="P14" s="22">
        <f t="shared" si="6"/>
        <v>49.490137133305225</v>
      </c>
      <c r="R14" s="6"/>
      <c r="S14" s="22"/>
      <c r="AB14" s="22"/>
      <c r="AC14" s="22"/>
      <c r="AD14" s="22"/>
      <c r="AG14" s="22"/>
    </row>
    <row r="15" spans="1:33" ht="15">
      <c r="A15" s="5">
        <v>12</v>
      </c>
      <c r="B15" s="19">
        <f>+PDs!H16</f>
        <v>0.02153844792006371</v>
      </c>
      <c r="C15" s="20">
        <f t="shared" si="0"/>
        <v>-2.022963645157904</v>
      </c>
      <c r="D15" s="21">
        <f t="shared" si="7"/>
        <v>0.16087707313289568</v>
      </c>
      <c r="E15" s="20">
        <f t="shared" si="1"/>
        <v>0.40109484306444987</v>
      </c>
      <c r="F15" s="20">
        <f t="shared" si="8"/>
        <v>3.090232306167813</v>
      </c>
      <c r="G15" s="20">
        <f t="shared" si="2"/>
        <v>0.9160365314042362</v>
      </c>
      <c r="H15" s="20">
        <f t="shared" si="3"/>
        <v>-0.8553014824439223</v>
      </c>
      <c r="I15" s="20">
        <f t="shared" si="4"/>
        <v>0.19619213353700074</v>
      </c>
      <c r="J15" s="20">
        <f t="shared" si="5"/>
        <v>0.1080838083761398</v>
      </c>
      <c r="K15" s="6">
        <v>3</v>
      </c>
      <c r="L15" s="20">
        <f t="shared" si="9"/>
        <v>1.2579952863977168</v>
      </c>
      <c r="M15" s="24">
        <v>0.34</v>
      </c>
      <c r="N15" s="20">
        <f t="shared" si="10"/>
        <v>0.07470259450775248</v>
      </c>
      <c r="O15" s="6">
        <v>27</v>
      </c>
      <c r="P15" s="22">
        <f t="shared" si="6"/>
        <v>26.72485318514845</v>
      </c>
      <c r="R15" s="6"/>
      <c r="S15" s="22"/>
      <c r="AB15" s="22"/>
      <c r="AC15" s="22"/>
      <c r="AD15" s="22"/>
      <c r="AG15" s="22"/>
    </row>
    <row r="16" spans="1:33" ht="15">
      <c r="A16" s="5">
        <v>13</v>
      </c>
      <c r="B16" s="19">
        <f>+PDs!H17</f>
        <v>8.017445528519403E-05</v>
      </c>
      <c r="C16" s="20">
        <f t="shared" si="0"/>
        <v>-3.7744688987109916</v>
      </c>
      <c r="D16" s="21">
        <f t="shared" si="7"/>
        <v>0.23951991617267893</v>
      </c>
      <c r="E16" s="20">
        <f t="shared" si="1"/>
        <v>0.4894077197722559</v>
      </c>
      <c r="F16" s="20">
        <f t="shared" si="8"/>
        <v>3.090232306167813</v>
      </c>
      <c r="G16" s="20">
        <f t="shared" si="2"/>
        <v>0.8720550921973457</v>
      </c>
      <c r="H16" s="20">
        <f t="shared" si="3"/>
        <v>-2.5939706933916207</v>
      </c>
      <c r="I16" s="20">
        <f t="shared" si="4"/>
        <v>0.004743728683268098</v>
      </c>
      <c r="J16" s="20">
        <f t="shared" si="5"/>
        <v>0.40343701768892054</v>
      </c>
      <c r="K16" s="6">
        <v>4</v>
      </c>
      <c r="L16" s="20">
        <f t="shared" si="9"/>
        <v>4.065285534936285</v>
      </c>
      <c r="M16" s="24">
        <v>0.28</v>
      </c>
      <c r="N16" s="20">
        <f t="shared" si="10"/>
        <v>0.00530843027243476</v>
      </c>
      <c r="O16" s="6">
        <v>18</v>
      </c>
      <c r="P16" s="22">
        <f t="shared" si="6"/>
        <v>1.2660606199756903</v>
      </c>
      <c r="R16" s="6"/>
      <c r="S16" s="22"/>
      <c r="AB16" s="22"/>
      <c r="AC16" s="22"/>
      <c r="AD16" s="22"/>
      <c r="AG16" s="22"/>
    </row>
    <row r="17" spans="1:33" ht="15">
      <c r="A17" s="5">
        <v>14</v>
      </c>
      <c r="B17" s="19">
        <f>+PDs!H18</f>
        <v>0.0010968818641433323</v>
      </c>
      <c r="C17" s="20">
        <f t="shared" si="0"/>
        <v>-3.0626638042273053</v>
      </c>
      <c r="D17" s="21">
        <f t="shared" si="7"/>
        <v>0.2335959267505244</v>
      </c>
      <c r="E17" s="20">
        <f t="shared" si="1"/>
        <v>0.4833176251188491</v>
      </c>
      <c r="F17" s="20">
        <f t="shared" si="8"/>
        <v>3.090232306167813</v>
      </c>
      <c r="G17" s="20">
        <f t="shared" si="2"/>
        <v>0.875445071520467</v>
      </c>
      <c r="H17" s="20">
        <f t="shared" si="3"/>
        <v>-1.7923455348483843</v>
      </c>
      <c r="I17" s="20">
        <f t="shared" si="4"/>
        <v>0.036538816752253025</v>
      </c>
      <c r="J17" s="20">
        <f t="shared" si="5"/>
        <v>0.2419274855169701</v>
      </c>
      <c r="K17" s="6">
        <v>1</v>
      </c>
      <c r="L17" s="20">
        <f t="shared" si="9"/>
        <v>1</v>
      </c>
      <c r="M17" s="24">
        <v>0.24</v>
      </c>
      <c r="N17" s="20">
        <f t="shared" si="10"/>
        <v>0.008506064373146325</v>
      </c>
      <c r="O17" s="6">
        <v>63</v>
      </c>
      <c r="P17" s="22">
        <f t="shared" si="6"/>
        <v>7.100437235483896</v>
      </c>
      <c r="R17" s="6"/>
      <c r="S17" s="22"/>
      <c r="AB17" s="22"/>
      <c r="AC17" s="22"/>
      <c r="AD17" s="22"/>
      <c r="AG17" s="22"/>
    </row>
    <row r="18" spans="1:33" ht="15">
      <c r="A18" s="5">
        <v>15</v>
      </c>
      <c r="B18" s="19">
        <f>+PDs!H19</f>
        <v>0.0024797779916622353</v>
      </c>
      <c r="C18" s="20">
        <f t="shared" si="0"/>
        <v>-2.8096489758739986</v>
      </c>
      <c r="D18" s="21">
        <f t="shared" si="7"/>
        <v>0.22600675761860162</v>
      </c>
      <c r="E18" s="20">
        <f t="shared" si="1"/>
        <v>0.4754016802858417</v>
      </c>
      <c r="F18" s="20">
        <f t="shared" si="8"/>
        <v>3.090232306167813</v>
      </c>
      <c r="G18" s="20">
        <f t="shared" si="2"/>
        <v>0.8797688573604993</v>
      </c>
      <c r="H18" s="20">
        <f t="shared" si="3"/>
        <v>-1.5237494869620263</v>
      </c>
      <c r="I18" s="20">
        <f t="shared" si="4"/>
        <v>0.06378565112726531</v>
      </c>
      <c r="J18" s="20">
        <f t="shared" si="5"/>
        <v>0.19996756835939428</v>
      </c>
      <c r="K18" s="6">
        <v>1</v>
      </c>
      <c r="L18" s="20">
        <f t="shared" si="9"/>
        <v>1</v>
      </c>
      <c r="M18" s="24">
        <v>0.3</v>
      </c>
      <c r="N18" s="20">
        <f t="shared" si="10"/>
        <v>0.01839176194068092</v>
      </c>
      <c r="O18" s="6">
        <v>90</v>
      </c>
      <c r="P18" s="22">
        <f t="shared" si="6"/>
        <v>21.932176114262</v>
      </c>
      <c r="R18" s="6"/>
      <c r="S18" s="22"/>
      <c r="AB18" s="22"/>
      <c r="AC18" s="22"/>
      <c r="AD18" s="22"/>
      <c r="AG18" s="22"/>
    </row>
    <row r="19" spans="1:33" ht="15">
      <c r="A19" s="5">
        <v>16</v>
      </c>
      <c r="B19" s="19">
        <f>+PDs!H20</f>
        <v>0.3263685660024208</v>
      </c>
      <c r="C19" s="20">
        <f t="shared" si="0"/>
        <v>-0.44996298306440363</v>
      </c>
      <c r="D19" s="21">
        <f t="shared" si="7"/>
        <v>0.12000000982150137</v>
      </c>
      <c r="E19" s="20">
        <f t="shared" si="1"/>
        <v>0.3464101756898913</v>
      </c>
      <c r="F19" s="20">
        <f t="shared" si="8"/>
        <v>3.090232306167813</v>
      </c>
      <c r="G19" s="20">
        <f t="shared" si="2"/>
        <v>0.9380831467298081</v>
      </c>
      <c r="H19" s="20">
        <f t="shared" si="3"/>
        <v>0.6614818048921771</v>
      </c>
      <c r="I19" s="20">
        <f t="shared" si="4"/>
        <v>0.7458483102880608</v>
      </c>
      <c r="J19" s="20">
        <f t="shared" si="5"/>
        <v>0.03234915123164107</v>
      </c>
      <c r="K19" s="6">
        <v>1</v>
      </c>
      <c r="L19" s="20">
        <f t="shared" si="9"/>
        <v>1</v>
      </c>
      <c r="M19" s="24">
        <v>0.3</v>
      </c>
      <c r="N19" s="20">
        <f t="shared" si="10"/>
        <v>0.12584392328569197</v>
      </c>
      <c r="O19" s="6">
        <v>63</v>
      </c>
      <c r="P19" s="22">
        <f t="shared" si="6"/>
        <v>105.04821496273138</v>
      </c>
      <c r="R19" s="6"/>
      <c r="S19" s="22"/>
      <c r="AB19" s="22"/>
      <c r="AC19" s="22"/>
      <c r="AD19" s="22"/>
      <c r="AG19" s="22"/>
    </row>
    <row r="20" spans="1:33" ht="15">
      <c r="A20" s="5">
        <v>17</v>
      </c>
      <c r="B20" s="19">
        <f>+PDs!H21</f>
        <v>1.6379898585956135E-06</v>
      </c>
      <c r="C20" s="20">
        <f t="shared" si="0"/>
        <v>-4.652711796837992</v>
      </c>
      <c r="D20" s="21">
        <f t="shared" si="7"/>
        <v>0.23999017246328905</v>
      </c>
      <c r="E20" s="20">
        <f t="shared" si="1"/>
        <v>0.4898879182663</v>
      </c>
      <c r="F20" s="20">
        <f t="shared" si="8"/>
        <v>3.090232306167813</v>
      </c>
      <c r="G20" s="20">
        <f t="shared" si="2"/>
        <v>0.8717854251687802</v>
      </c>
      <c r="H20" s="20">
        <f t="shared" si="3"/>
        <v>-3.600478093336425</v>
      </c>
      <c r="I20" s="20">
        <f t="shared" si="4"/>
        <v>0.00015881629554488812</v>
      </c>
      <c r="J20" s="20">
        <f t="shared" si="5"/>
        <v>0.7196152534432452</v>
      </c>
      <c r="K20" s="6">
        <v>1</v>
      </c>
      <c r="L20" s="20">
        <f t="shared" si="9"/>
        <v>1</v>
      </c>
      <c r="M20" s="24">
        <v>0.32</v>
      </c>
      <c r="N20" s="20">
        <f t="shared" si="10"/>
        <v>5.02970578196136E-05</v>
      </c>
      <c r="O20" s="6">
        <v>72</v>
      </c>
      <c r="P20" s="22">
        <f t="shared" si="6"/>
        <v>0.047983393159911375</v>
      </c>
      <c r="R20" s="6"/>
      <c r="S20" s="22"/>
      <c r="AB20" s="22"/>
      <c r="AC20" s="22"/>
      <c r="AD20" s="22"/>
      <c r="AG20" s="22"/>
    </row>
    <row r="21" spans="1:33" ht="15">
      <c r="A21" s="5">
        <v>18</v>
      </c>
      <c r="B21" s="19">
        <f>+PDs!H22</f>
        <v>0.00056670308652877</v>
      </c>
      <c r="C21" s="20">
        <f t="shared" si="0"/>
        <v>-3.2551296373530483</v>
      </c>
      <c r="D21" s="21">
        <f t="shared" si="7"/>
        <v>0.2366475025488552</v>
      </c>
      <c r="E21" s="20">
        <f t="shared" si="1"/>
        <v>0.4864642870230611</v>
      </c>
      <c r="F21" s="20">
        <f t="shared" si="8"/>
        <v>3.090232306167813</v>
      </c>
      <c r="G21" s="20">
        <f t="shared" si="2"/>
        <v>0.8737004620870614</v>
      </c>
      <c r="H21" s="20">
        <f t="shared" si="3"/>
        <v>-2.0050830436929856</v>
      </c>
      <c r="I21" s="20">
        <f t="shared" si="4"/>
        <v>0.022477084946589336</v>
      </c>
      <c r="J21" s="20">
        <f t="shared" si="5"/>
        <v>0.2788235793832175</v>
      </c>
      <c r="K21" s="6">
        <v>5</v>
      </c>
      <c r="L21" s="20">
        <f t="shared" si="9"/>
        <v>2.917088558235708</v>
      </c>
      <c r="M21" s="24">
        <v>0.15</v>
      </c>
      <c r="N21" s="20">
        <f t="shared" si="10"/>
        <v>0.009587178634583684</v>
      </c>
      <c r="O21" s="6">
        <v>36</v>
      </c>
      <c r="P21" s="22">
        <f t="shared" si="6"/>
        <v>4.573084208696417</v>
      </c>
      <c r="R21" s="6"/>
      <c r="S21" s="22"/>
      <c r="AB21" s="22"/>
      <c r="AC21" s="22"/>
      <c r="AD21" s="22"/>
      <c r="AG21" s="22"/>
    </row>
    <row r="22" spans="1:33" ht="15">
      <c r="A22" s="5">
        <v>19</v>
      </c>
      <c r="B22" s="19">
        <f>+PDs!H23</f>
        <v>0.1973240082322174</v>
      </c>
      <c r="C22" s="20">
        <f t="shared" si="0"/>
        <v>-0.851218448658756</v>
      </c>
      <c r="D22" s="21">
        <f t="shared" si="7"/>
        <v>0.12000622794616653</v>
      </c>
      <c r="E22" s="20">
        <f t="shared" si="1"/>
        <v>0.3464191506631331</v>
      </c>
      <c r="F22" s="20">
        <f t="shared" si="8"/>
        <v>3.090232306167813</v>
      </c>
      <c r="G22" s="20">
        <f t="shared" si="2"/>
        <v>0.9380798324523524</v>
      </c>
      <c r="H22" s="20">
        <f t="shared" si="3"/>
        <v>0.23377243024442873</v>
      </c>
      <c r="I22" s="20">
        <f t="shared" si="4"/>
        <v>0.5924191729752057</v>
      </c>
      <c r="J22" s="20">
        <f t="shared" si="5"/>
        <v>0.04302426384956317</v>
      </c>
      <c r="K22" s="6">
        <v>3</v>
      </c>
      <c r="L22" s="20">
        <f t="shared" si="9"/>
        <v>1.091984901721916</v>
      </c>
      <c r="M22" s="24">
        <v>0.23</v>
      </c>
      <c r="N22" s="20">
        <f t="shared" si="10"/>
        <v>0.09923072956781556</v>
      </c>
      <c r="O22" s="6">
        <v>18</v>
      </c>
      <c r="P22" s="22">
        <f t="shared" si="6"/>
        <v>23.66652900192401</v>
      </c>
      <c r="R22" s="6"/>
      <c r="S22" s="22"/>
      <c r="AB22" s="22"/>
      <c r="AC22" s="22"/>
      <c r="AD22" s="22"/>
      <c r="AG22" s="22"/>
    </row>
    <row r="23" spans="1:33" ht="15">
      <c r="A23" s="5">
        <v>20</v>
      </c>
      <c r="B23" s="19">
        <f>+PDs!H24</f>
        <v>0.023656332800875642</v>
      </c>
      <c r="C23" s="20">
        <f t="shared" si="0"/>
        <v>-1.9834905141365486</v>
      </c>
      <c r="D23" s="21">
        <f t="shared" si="7"/>
        <v>0.15676973552997142</v>
      </c>
      <c r="E23" s="20">
        <f t="shared" si="1"/>
        <v>0.39594158095604387</v>
      </c>
      <c r="F23" s="20">
        <f t="shared" si="8"/>
        <v>3.090232306167813</v>
      </c>
      <c r="G23" s="20">
        <f t="shared" si="2"/>
        <v>0.9182757017748148</v>
      </c>
      <c r="H23" s="20">
        <f t="shared" si="3"/>
        <v>-0.8275717715738711</v>
      </c>
      <c r="I23" s="20">
        <f t="shared" si="4"/>
        <v>0.20395653013722967</v>
      </c>
      <c r="J23" s="20">
        <f t="shared" si="5"/>
        <v>0.10473193426824647</v>
      </c>
      <c r="K23" s="6">
        <v>5</v>
      </c>
      <c r="L23" s="20">
        <f t="shared" si="9"/>
        <v>1.4970063994026976</v>
      </c>
      <c r="M23" s="24">
        <v>0.2</v>
      </c>
      <c r="N23" s="20">
        <f t="shared" si="10"/>
        <v>0.05398210984521824</v>
      </c>
      <c r="O23" s="6">
        <v>36</v>
      </c>
      <c r="P23" s="22">
        <f t="shared" si="6"/>
        <v>25.7494663961691</v>
      </c>
      <c r="R23" s="6"/>
      <c r="S23" s="22"/>
      <c r="AB23" s="22"/>
      <c r="AC23" s="22"/>
      <c r="AD23" s="22"/>
      <c r="AG23" s="22"/>
    </row>
    <row r="24" spans="1:33" ht="15">
      <c r="A24" s="5">
        <v>21</v>
      </c>
      <c r="B24" s="19">
        <f>+PDs!H25</f>
        <v>0.1282924007648167</v>
      </c>
      <c r="C24" s="20">
        <f t="shared" si="0"/>
        <v>-1.1345001722466115</v>
      </c>
      <c r="D24" s="21">
        <f t="shared" si="7"/>
        <v>0.1201964930346335</v>
      </c>
      <c r="E24" s="20">
        <f t="shared" si="1"/>
        <v>0.34669365877476543</v>
      </c>
      <c r="F24" s="20">
        <f t="shared" si="8"/>
        <v>3.090232306167813</v>
      </c>
      <c r="G24" s="20">
        <f t="shared" si="2"/>
        <v>0.9379784149783866</v>
      </c>
      <c r="H24" s="20">
        <f t="shared" si="3"/>
        <v>-0.06731095998490126</v>
      </c>
      <c r="I24" s="20">
        <f t="shared" si="4"/>
        <v>0.47316707593621915</v>
      </c>
      <c r="J24" s="20">
        <f t="shared" si="5"/>
        <v>0.053364520798320714</v>
      </c>
      <c r="K24" s="6">
        <v>2</v>
      </c>
      <c r="L24" s="20">
        <f t="shared" si="9"/>
        <v>1.05800786356048</v>
      </c>
      <c r="M24" s="24">
        <v>0.23</v>
      </c>
      <c r="N24" s="20">
        <f t="shared" si="10"/>
        <v>0.08392242720306832</v>
      </c>
      <c r="O24" s="6">
        <v>18</v>
      </c>
      <c r="P24" s="22">
        <f t="shared" si="6"/>
        <v>20.015498887931795</v>
      </c>
      <c r="R24" s="6"/>
      <c r="S24" s="22"/>
      <c r="AB24" s="22"/>
      <c r="AC24" s="22"/>
      <c r="AD24" s="22"/>
      <c r="AG24" s="22"/>
    </row>
    <row r="25" spans="1:33" ht="15">
      <c r="A25" s="5">
        <v>22</v>
      </c>
      <c r="B25" s="19">
        <f>+PDs!H26</f>
        <v>0.023850251868125446</v>
      </c>
      <c r="C25" s="20">
        <f t="shared" si="0"/>
        <v>-1.9800269211304788</v>
      </c>
      <c r="D25" s="21">
        <f t="shared" si="7"/>
        <v>0.15641494070571843</v>
      </c>
      <c r="E25" s="20">
        <f t="shared" si="1"/>
        <v>0.39549328781373577</v>
      </c>
      <c r="F25" s="20">
        <f t="shared" si="8"/>
        <v>3.090232306167813</v>
      </c>
      <c r="G25" s="20">
        <f t="shared" si="2"/>
        <v>0.9184688668072977</v>
      </c>
      <c r="H25" s="20">
        <f t="shared" si="3"/>
        <v>-0.8251349758760553</v>
      </c>
      <c r="I25" s="20">
        <f t="shared" si="4"/>
        <v>0.2046474823438378</v>
      </c>
      <c r="J25" s="20">
        <f t="shared" si="5"/>
        <v>0.10444267284756255</v>
      </c>
      <c r="K25" s="6">
        <v>2</v>
      </c>
      <c r="L25" s="20">
        <f t="shared" si="9"/>
        <v>1.1238446763754533</v>
      </c>
      <c r="M25" s="24">
        <v>0.33</v>
      </c>
      <c r="N25" s="20">
        <f t="shared" si="10"/>
        <v>0.06705204164127322</v>
      </c>
      <c r="O25" s="6">
        <v>90</v>
      </c>
      <c r="P25" s="22">
        <f t="shared" si="6"/>
        <v>79.95955965721832</v>
      </c>
      <c r="R25" s="6"/>
      <c r="S25" s="22"/>
      <c r="AB25" s="22"/>
      <c r="AC25" s="22"/>
      <c r="AD25" s="22"/>
      <c r="AG25" s="22"/>
    </row>
    <row r="26" spans="1:33" ht="15">
      <c r="A26" s="5">
        <v>23</v>
      </c>
      <c r="B26" s="19">
        <f>+PDs!H27</f>
        <v>0.017987711944278208</v>
      </c>
      <c r="C26" s="20">
        <f t="shared" si="0"/>
        <v>-2.097205092590961</v>
      </c>
      <c r="D26" s="21">
        <f t="shared" si="7"/>
        <v>0.16881834408313814</v>
      </c>
      <c r="E26" s="20">
        <f t="shared" si="1"/>
        <v>0.4108750954768835</v>
      </c>
      <c r="F26" s="20">
        <f t="shared" si="8"/>
        <v>3.090232306167813</v>
      </c>
      <c r="G26" s="20">
        <f t="shared" si="2"/>
        <v>0.9116916451941752</v>
      </c>
      <c r="H26" s="20">
        <f t="shared" si="3"/>
        <v>-0.9076595174591796</v>
      </c>
      <c r="I26" s="20">
        <f t="shared" si="4"/>
        <v>0.18202906927591295</v>
      </c>
      <c r="J26" s="20">
        <f t="shared" si="5"/>
        <v>0.11467005930002958</v>
      </c>
      <c r="K26" s="6">
        <v>2</v>
      </c>
      <c r="L26" s="20">
        <f t="shared" si="9"/>
        <v>1.138491260960312</v>
      </c>
      <c r="M26" s="24">
        <v>0.2</v>
      </c>
      <c r="N26" s="20">
        <f t="shared" si="10"/>
        <v>0.03735193035162679</v>
      </c>
      <c r="O26" s="6">
        <v>81</v>
      </c>
      <c r="P26" s="22">
        <f t="shared" si="6"/>
        <v>40.08795924988346</v>
      </c>
      <c r="R26" s="6"/>
      <c r="S26" s="22"/>
      <c r="AB26" s="22"/>
      <c r="AC26" s="22"/>
      <c r="AD26" s="22"/>
      <c r="AG26" s="22"/>
    </row>
    <row r="27" spans="1:33" ht="15">
      <c r="A27" s="5">
        <v>24</v>
      </c>
      <c r="B27" s="19">
        <f>+PDs!H28</f>
        <v>0.0038025121873799246</v>
      </c>
      <c r="C27" s="20">
        <f t="shared" si="0"/>
        <v>-2.669120133448074</v>
      </c>
      <c r="D27" s="21">
        <f t="shared" si="7"/>
        <v>0.21922263199822212</v>
      </c>
      <c r="E27" s="20">
        <f t="shared" si="1"/>
        <v>0.46821216558118406</v>
      </c>
      <c r="F27" s="20">
        <f t="shared" si="8"/>
        <v>3.090232306167813</v>
      </c>
      <c r="G27" s="20">
        <f t="shared" si="2"/>
        <v>0.8836160750019082</v>
      </c>
      <c r="H27" s="20">
        <f t="shared" si="3"/>
        <v>-1.3832203915322228</v>
      </c>
      <c r="I27" s="20">
        <f t="shared" si="4"/>
        <v>0.08329864952394236</v>
      </c>
      <c r="J27" s="20">
        <f t="shared" si="5"/>
        <v>0.17957192107069897</v>
      </c>
      <c r="K27" s="6">
        <v>2</v>
      </c>
      <c r="L27" s="20">
        <f t="shared" si="9"/>
        <v>1.2457727477652423</v>
      </c>
      <c r="M27" s="24">
        <v>0.24</v>
      </c>
      <c r="N27" s="20">
        <f t="shared" si="10"/>
        <v>0.02376818914715819</v>
      </c>
      <c r="O27" s="6">
        <v>90</v>
      </c>
      <c r="P27" s="22">
        <f t="shared" si="6"/>
        <v>28.343565557986143</v>
      </c>
      <c r="R27" s="6"/>
      <c r="S27" s="22"/>
      <c r="AB27" s="22"/>
      <c r="AC27" s="22"/>
      <c r="AD27" s="22"/>
      <c r="AG27" s="22"/>
    </row>
    <row r="28" spans="1:33" ht="15">
      <c r="A28" s="5">
        <v>25</v>
      </c>
      <c r="B28" s="19">
        <f>+PDs!H29</f>
        <v>0.02777843497791182</v>
      </c>
      <c r="C28" s="20">
        <f t="shared" si="0"/>
        <v>-1.914495528306037</v>
      </c>
      <c r="D28" s="21">
        <f t="shared" si="7"/>
        <v>0.14992128182359993</v>
      </c>
      <c r="E28" s="20">
        <f t="shared" si="1"/>
        <v>0.38719669655563943</v>
      </c>
      <c r="F28" s="20">
        <f t="shared" si="8"/>
        <v>3.090232306167813</v>
      </c>
      <c r="G28" s="20">
        <f t="shared" si="2"/>
        <v>0.9219971356660497</v>
      </c>
      <c r="H28" s="20">
        <f t="shared" si="3"/>
        <v>-0.7787093473448649</v>
      </c>
      <c r="I28" s="20">
        <f t="shared" si="4"/>
        <v>0.21807547430947818</v>
      </c>
      <c r="J28" s="20">
        <f t="shared" si="5"/>
        <v>0.0991140700112909</v>
      </c>
      <c r="K28" s="6">
        <v>4</v>
      </c>
      <c r="L28" s="20">
        <f t="shared" si="9"/>
        <v>1.349268316611981</v>
      </c>
      <c r="M28" s="24">
        <v>0.34</v>
      </c>
      <c r="N28" s="20">
        <f t="shared" si="10"/>
        <v>0.08729900041114981</v>
      </c>
      <c r="O28" s="6">
        <v>81</v>
      </c>
      <c r="P28" s="22">
        <f t="shared" si="6"/>
        <v>93.69365219126654</v>
      </c>
      <c r="R28" s="6"/>
      <c r="S28" s="22"/>
      <c r="AB28" s="22"/>
      <c r="AC28" s="22"/>
      <c r="AD28" s="22"/>
      <c r="AG28" s="22"/>
    </row>
    <row r="29" spans="1:33" ht="15">
      <c r="A29" s="5">
        <v>26</v>
      </c>
      <c r="B29" s="19">
        <f>+PDs!H30</f>
        <v>0.02889616823742697</v>
      </c>
      <c r="C29" s="20">
        <f t="shared" si="0"/>
        <v>-1.8972698167062945</v>
      </c>
      <c r="D29" s="21">
        <f t="shared" si="7"/>
        <v>0.14829494964389198</v>
      </c>
      <c r="E29" s="20">
        <f t="shared" si="1"/>
        <v>0.3850908329782624</v>
      </c>
      <c r="F29" s="20">
        <f t="shared" si="8"/>
        <v>3.090232306167813</v>
      </c>
      <c r="G29" s="20">
        <f t="shared" si="2"/>
        <v>0.9228786758594588</v>
      </c>
      <c r="H29" s="20">
        <f t="shared" si="3"/>
        <v>-0.7663517451729467</v>
      </c>
      <c r="I29" s="20">
        <f t="shared" si="4"/>
        <v>0.22173351843631176</v>
      </c>
      <c r="J29" s="20">
        <f t="shared" si="5"/>
        <v>0.09775806101942883</v>
      </c>
      <c r="K29" s="6">
        <v>2</v>
      </c>
      <c r="L29" s="20">
        <f t="shared" si="9"/>
        <v>1.1145562574246421</v>
      </c>
      <c r="M29" s="24">
        <v>0.15</v>
      </c>
      <c r="N29" s="20">
        <f t="shared" si="10"/>
        <v>0.03223921129940312</v>
      </c>
      <c r="O29" s="6">
        <v>81</v>
      </c>
      <c r="P29" s="22">
        <f t="shared" si="6"/>
        <v>34.6007335270844</v>
      </c>
      <c r="R29" s="6"/>
      <c r="S29" s="22"/>
      <c r="AB29" s="22"/>
      <c r="AC29" s="22"/>
      <c r="AD29" s="22"/>
      <c r="AG29" s="22"/>
    </row>
    <row r="30" spans="1:33" ht="15">
      <c r="A30" s="5">
        <v>27</v>
      </c>
      <c r="B30" s="19">
        <f>+PDs!H31</f>
        <v>0.003815630490966549</v>
      </c>
      <c r="C30" s="20">
        <f t="shared" si="0"/>
        <v>-2.667963227981685</v>
      </c>
      <c r="D30" s="21">
        <f t="shared" si="7"/>
        <v>0.21915757170711012</v>
      </c>
      <c r="E30" s="20">
        <f t="shared" si="1"/>
        <v>0.46814268306480034</v>
      </c>
      <c r="F30" s="20">
        <f t="shared" si="8"/>
        <v>3.090232306167813</v>
      </c>
      <c r="G30" s="20">
        <f t="shared" si="2"/>
        <v>0.8836528890310322</v>
      </c>
      <c r="H30" s="20">
        <f t="shared" si="3"/>
        <v>-1.3820965223323904</v>
      </c>
      <c r="I30" s="20">
        <f t="shared" si="4"/>
        <v>0.08347103307875155</v>
      </c>
      <c r="J30" s="20">
        <f t="shared" si="5"/>
        <v>0.17941206337379614</v>
      </c>
      <c r="K30" s="6">
        <v>1</v>
      </c>
      <c r="L30" s="20">
        <f t="shared" si="9"/>
        <v>1</v>
      </c>
      <c r="M30" s="24">
        <v>0.34</v>
      </c>
      <c r="N30" s="20">
        <f t="shared" si="10"/>
        <v>0.027082836879846903</v>
      </c>
      <c r="O30" s="6">
        <v>27</v>
      </c>
      <c r="P30" s="22">
        <f t="shared" si="6"/>
        <v>9.68888489376523</v>
      </c>
      <c r="R30" s="6"/>
      <c r="S30" s="22"/>
      <c r="AB30" s="22"/>
      <c r="AC30" s="22"/>
      <c r="AD30" s="22"/>
      <c r="AG30" s="22"/>
    </row>
    <row r="31" spans="1:33" ht="15">
      <c r="A31" s="5">
        <v>28</v>
      </c>
      <c r="B31" s="19">
        <f>+PDs!H32</f>
        <v>0.037338621020939246</v>
      </c>
      <c r="C31" s="20">
        <f t="shared" si="0"/>
        <v>-1.7824416288353535</v>
      </c>
      <c r="D31" s="21">
        <f t="shared" si="7"/>
        <v>0.1385516863213888</v>
      </c>
      <c r="E31" s="20">
        <f t="shared" si="1"/>
        <v>0.37222531660459207</v>
      </c>
      <c r="F31" s="20">
        <f t="shared" si="8"/>
        <v>3.090232306167813</v>
      </c>
      <c r="G31" s="20">
        <f t="shared" si="2"/>
        <v>0.9281423994617481</v>
      </c>
      <c r="H31" s="20">
        <f t="shared" si="3"/>
        <v>-0.6811227788504394</v>
      </c>
      <c r="I31" s="20">
        <f t="shared" si="4"/>
        <v>0.24789690236917655</v>
      </c>
      <c r="J31" s="20">
        <f t="shared" si="5"/>
        <v>0.08917491314025953</v>
      </c>
      <c r="K31" s="6">
        <v>3</v>
      </c>
      <c r="L31" s="20">
        <f t="shared" si="9"/>
        <v>1.2058901853766053</v>
      </c>
      <c r="M31" s="24">
        <v>0.33</v>
      </c>
      <c r="N31" s="20">
        <f t="shared" si="10"/>
        <v>0.08379035442610977</v>
      </c>
      <c r="O31" s="6">
        <v>54</v>
      </c>
      <c r="P31" s="22">
        <f t="shared" si="6"/>
        <v>59.95199859188155</v>
      </c>
      <c r="R31" s="6"/>
      <c r="S31" s="22"/>
      <c r="AB31" s="22"/>
      <c r="AC31" s="22"/>
      <c r="AD31" s="22"/>
      <c r="AG31" s="22"/>
    </row>
    <row r="32" spans="1:33" ht="15">
      <c r="A32" s="5">
        <v>29</v>
      </c>
      <c r="B32" s="19">
        <f>+PDs!H33</f>
        <v>0.16636000807557777</v>
      </c>
      <c r="C32" s="20">
        <f t="shared" si="0"/>
        <v>-0.9686496618292908</v>
      </c>
      <c r="D32" s="21">
        <f t="shared" si="7"/>
        <v>0.12002929001338979</v>
      </c>
      <c r="E32" s="20">
        <f t="shared" si="1"/>
        <v>0.34645243542713017</v>
      </c>
      <c r="F32" s="20">
        <f t="shared" si="8"/>
        <v>3.090232306167813</v>
      </c>
      <c r="G32" s="20">
        <f t="shared" si="2"/>
        <v>0.938067540205187</v>
      </c>
      <c r="H32" s="20">
        <f t="shared" si="3"/>
        <v>0.10870096481095697</v>
      </c>
      <c r="I32" s="20">
        <f t="shared" si="4"/>
        <v>0.5432801617085108</v>
      </c>
      <c r="J32" s="20">
        <f t="shared" si="5"/>
        <v>0.04699073691025773</v>
      </c>
      <c r="K32" s="6">
        <v>3</v>
      </c>
      <c r="L32" s="20">
        <f t="shared" si="9"/>
        <v>1.1011081968360021</v>
      </c>
      <c r="M32" s="24">
        <v>0.17</v>
      </c>
      <c r="N32" s="20">
        <f t="shared" si="10"/>
        <v>0.07055507802204433</v>
      </c>
      <c r="O32" s="6">
        <v>45</v>
      </c>
      <c r="P32" s="22">
        <f t="shared" si="6"/>
        <v>42.068465270643934</v>
      </c>
      <c r="R32" s="6"/>
      <c r="S32" s="22"/>
      <c r="U32" s="19"/>
      <c r="X32" s="23"/>
      <c r="Y32" s="6"/>
      <c r="Z32" s="22"/>
      <c r="AB32" s="22"/>
      <c r="AC32" s="22"/>
      <c r="AD32" s="22"/>
      <c r="AG32" s="22"/>
    </row>
    <row r="33" spans="1:33" ht="15">
      <c r="A33" s="5">
        <v>30</v>
      </c>
      <c r="B33" s="19">
        <f>+PDs!H34</f>
        <v>0.00019368251344576524</v>
      </c>
      <c r="C33" s="20">
        <f t="shared" si="0"/>
        <v>-3.5485455272075064</v>
      </c>
      <c r="D33" s="21">
        <f t="shared" si="7"/>
        <v>0.23884351373662852</v>
      </c>
      <c r="E33" s="20">
        <f t="shared" si="1"/>
        <v>0.4887161893539322</v>
      </c>
      <c r="F33" s="20">
        <f t="shared" si="8"/>
        <v>3.090232306167813</v>
      </c>
      <c r="G33" s="20">
        <f t="shared" si="2"/>
        <v>0.8724428269310096</v>
      </c>
      <c r="H33" s="20">
        <f t="shared" si="3"/>
        <v>-2.3363123718821543</v>
      </c>
      <c r="I33" s="20">
        <f t="shared" si="4"/>
        <v>0.009737483592916872</v>
      </c>
      <c r="J33" s="20">
        <f t="shared" si="5"/>
        <v>0.3443930643849577</v>
      </c>
      <c r="K33" s="6">
        <v>3</v>
      </c>
      <c r="L33" s="20">
        <f t="shared" si="9"/>
        <v>2.4248475496044026</v>
      </c>
      <c r="M33" s="24">
        <v>0.25</v>
      </c>
      <c r="N33" s="20">
        <f t="shared" si="10"/>
        <v>0.005785565665366841</v>
      </c>
      <c r="O33" s="6">
        <v>18</v>
      </c>
      <c r="P33" s="22">
        <f t="shared" si="6"/>
        <v>1.3798574111899915</v>
      </c>
      <c r="R33" s="6"/>
      <c r="S33" s="22"/>
      <c r="AB33" s="22"/>
      <c r="AC33" s="22"/>
      <c r="AD33" s="22"/>
      <c r="AG33" s="22"/>
    </row>
    <row r="34" spans="1:33" ht="15">
      <c r="A34" s="5">
        <v>31</v>
      </c>
      <c r="B34" s="19">
        <f>+PDs!H35</f>
        <v>0.052872656270607575</v>
      </c>
      <c r="C34" s="20">
        <f t="shared" si="0"/>
        <v>-1.6176163071298733</v>
      </c>
      <c r="D34" s="21">
        <f t="shared" si="7"/>
        <v>0.12853229972284275</v>
      </c>
      <c r="E34" s="20">
        <f t="shared" si="1"/>
        <v>0.35851401607586103</v>
      </c>
      <c r="F34" s="20">
        <f t="shared" si="8"/>
        <v>3.090232306167813</v>
      </c>
      <c r="G34" s="20">
        <f t="shared" si="2"/>
        <v>0.9335243436982011</v>
      </c>
      <c r="H34" s="20">
        <f t="shared" si="3"/>
        <v>-0.5460218749293481</v>
      </c>
      <c r="I34" s="20">
        <f t="shared" si="4"/>
        <v>0.2925254503146195</v>
      </c>
      <c r="J34" s="20">
        <f t="shared" si="5"/>
        <v>0.07815716070815679</v>
      </c>
      <c r="K34" s="6">
        <v>4</v>
      </c>
      <c r="L34" s="20">
        <f t="shared" si="9"/>
        <v>1.2656105293689748</v>
      </c>
      <c r="M34" s="24">
        <v>0.2</v>
      </c>
      <c r="N34" s="20">
        <f t="shared" si="10"/>
        <v>0.06066141990695917</v>
      </c>
      <c r="O34" s="6">
        <v>63</v>
      </c>
      <c r="P34" s="22">
        <f t="shared" si="6"/>
        <v>50.63712026733417</v>
      </c>
      <c r="R34" s="6"/>
      <c r="S34" s="22"/>
      <c r="AB34" s="22"/>
      <c r="AC34" s="22"/>
      <c r="AD34" s="22"/>
      <c r="AG34" s="22"/>
    </row>
    <row r="35" spans="1:33" ht="15">
      <c r="A35" s="5">
        <v>32</v>
      </c>
      <c r="B35" s="19">
        <f>+PDs!H36</f>
        <v>0.010086932730135341</v>
      </c>
      <c r="C35" s="20">
        <f t="shared" si="0"/>
        <v>-2.3230984271879316</v>
      </c>
      <c r="D35" s="21">
        <f t="shared" si="7"/>
        <v>0.19246800153353263</v>
      </c>
      <c r="E35" s="20">
        <f t="shared" si="1"/>
        <v>0.4387117522172533</v>
      </c>
      <c r="F35" s="20">
        <f t="shared" si="8"/>
        <v>3.090232306167813</v>
      </c>
      <c r="G35" s="20">
        <f t="shared" si="2"/>
        <v>0.8986278420272028</v>
      </c>
      <c r="H35" s="20">
        <f t="shared" si="3"/>
        <v>-1.0765048133923754</v>
      </c>
      <c r="I35" s="20">
        <f t="shared" si="4"/>
        <v>0.14085077468124513</v>
      </c>
      <c r="J35" s="20">
        <f t="shared" si="5"/>
        <v>0.13713472738474888</v>
      </c>
      <c r="K35" s="6">
        <v>3</v>
      </c>
      <c r="L35" s="20">
        <f t="shared" si="9"/>
        <v>1.3452979690471882</v>
      </c>
      <c r="M35" s="24">
        <v>0.28</v>
      </c>
      <c r="N35" s="20">
        <f t="shared" si="10"/>
        <v>0.04925657268045795</v>
      </c>
      <c r="O35" s="6">
        <v>63</v>
      </c>
      <c r="P35" s="22">
        <f t="shared" si="6"/>
        <v>41.116924045012276</v>
      </c>
      <c r="R35" s="6"/>
      <c r="S35" s="22"/>
      <c r="AB35" s="22"/>
      <c r="AC35" s="22"/>
      <c r="AD35" s="22"/>
      <c r="AG35" s="22"/>
    </row>
    <row r="36" spans="1:33" ht="15">
      <c r="A36" s="5">
        <v>33</v>
      </c>
      <c r="B36" s="19">
        <f>+PDs!H37</f>
        <v>0.004782014239150586</v>
      </c>
      <c r="C36" s="20">
        <f t="shared" si="0"/>
        <v>-2.59120577532488</v>
      </c>
      <c r="D36" s="21">
        <f t="shared" si="7"/>
        <v>0.21448027011260362</v>
      </c>
      <c r="E36" s="20">
        <f t="shared" si="1"/>
        <v>0.4631201465198892</v>
      </c>
      <c r="F36" s="20">
        <f t="shared" si="8"/>
        <v>3.090232306167813</v>
      </c>
      <c r="G36" s="20">
        <f t="shared" si="2"/>
        <v>0.8862955093462882</v>
      </c>
      <c r="H36" s="20">
        <f t="shared" si="3"/>
        <v>-1.3088827876015972</v>
      </c>
      <c r="I36" s="20">
        <f t="shared" si="4"/>
        <v>0.09528702896724793</v>
      </c>
      <c r="J36" s="20">
        <f t="shared" si="5"/>
        <v>0.16908848472033408</v>
      </c>
      <c r="K36" s="6">
        <v>1</v>
      </c>
      <c r="L36" s="20">
        <f t="shared" si="9"/>
        <v>1</v>
      </c>
      <c r="M36" s="24">
        <v>0.29</v>
      </c>
      <c r="N36" s="20">
        <f t="shared" si="10"/>
        <v>0.026246454271148228</v>
      </c>
      <c r="O36" s="6">
        <v>36</v>
      </c>
      <c r="P36" s="22">
        <f t="shared" si="6"/>
        <v>12.519558687337705</v>
      </c>
      <c r="R36" s="6"/>
      <c r="S36" s="22"/>
      <c r="AB36" s="22"/>
      <c r="AC36" s="22"/>
      <c r="AD36" s="22"/>
      <c r="AG36" s="22"/>
    </row>
    <row r="37" spans="1:33" ht="15">
      <c r="A37" s="5">
        <v>34</v>
      </c>
      <c r="B37" s="19">
        <f>+PDs!H38</f>
        <v>0.001093946272508374</v>
      </c>
      <c r="C37" s="20">
        <f t="shared" si="0"/>
        <v>-3.0634657413642485</v>
      </c>
      <c r="D37" s="21">
        <f t="shared" si="7"/>
        <v>0.23361260153687025</v>
      </c>
      <c r="E37" s="20">
        <f t="shared" si="1"/>
        <v>0.483334875150625</v>
      </c>
      <c r="F37" s="20">
        <f t="shared" si="8"/>
        <v>3.090232306167813</v>
      </c>
      <c r="G37" s="20">
        <f t="shared" si="2"/>
        <v>0.8754355478635362</v>
      </c>
      <c r="H37" s="20">
        <f t="shared" si="3"/>
        <v>-1.7932201854349537</v>
      </c>
      <c r="I37" s="20">
        <f t="shared" si="4"/>
        <v>0.036468861847087815</v>
      </c>
      <c r="J37" s="20">
        <f t="shared" si="5"/>
        <v>0.24207192203928474</v>
      </c>
      <c r="K37" s="6">
        <v>3</v>
      </c>
      <c r="L37" s="20">
        <f t="shared" si="9"/>
        <v>1.7601661744595967</v>
      </c>
      <c r="M37" s="24">
        <v>0.16</v>
      </c>
      <c r="N37" s="20">
        <f t="shared" si="10"/>
        <v>0.009962516770998192</v>
      </c>
      <c r="O37" s="6">
        <v>54</v>
      </c>
      <c r="P37" s="22">
        <f t="shared" si="6"/>
        <v>7.128180749649208</v>
      </c>
      <c r="R37" s="6"/>
      <c r="S37" s="22"/>
      <c r="AB37" s="22"/>
      <c r="AC37" s="22"/>
      <c r="AD37" s="22"/>
      <c r="AG37" s="22"/>
    </row>
    <row r="38" spans="1:33" ht="15">
      <c r="A38" s="5">
        <v>35</v>
      </c>
      <c r="B38" s="19">
        <f>+PDs!H39</f>
        <v>0.22504237857256665</v>
      </c>
      <c r="C38" s="20">
        <f t="shared" si="0"/>
        <v>-0.7552737307859869</v>
      </c>
      <c r="D38" s="21">
        <f t="shared" si="7"/>
        <v>0.12000155757183582</v>
      </c>
      <c r="E38" s="20">
        <f t="shared" si="1"/>
        <v>0.3464124096677771</v>
      </c>
      <c r="F38" s="20">
        <f t="shared" si="8"/>
        <v>3.090232306167813</v>
      </c>
      <c r="G38" s="20">
        <f t="shared" si="2"/>
        <v>0.9380823217757406</v>
      </c>
      <c r="H38" s="20">
        <f t="shared" si="3"/>
        <v>0.33602710712010886</v>
      </c>
      <c r="I38" s="20">
        <f t="shared" si="4"/>
        <v>0.6315747873641504</v>
      </c>
      <c r="J38" s="20">
        <f t="shared" si="5"/>
        <v>0.040089064463525816</v>
      </c>
      <c r="K38" s="6">
        <v>3</v>
      </c>
      <c r="L38" s="20">
        <f t="shared" si="9"/>
        <v>1.085308006164635</v>
      </c>
      <c r="M38" s="24">
        <v>0.2</v>
      </c>
      <c r="N38" s="20">
        <f t="shared" si="10"/>
        <v>0.08824257560538003</v>
      </c>
      <c r="O38" s="6">
        <v>36</v>
      </c>
      <c r="P38" s="22">
        <f t="shared" si="6"/>
        <v>42.091708563766275</v>
      </c>
      <c r="R38" s="6"/>
      <c r="S38" s="22"/>
      <c r="AB38" s="22"/>
      <c r="AC38" s="22"/>
      <c r="AD38" s="22"/>
      <c r="AG38" s="22"/>
    </row>
    <row r="39" spans="1:33" ht="15">
      <c r="A39" s="5">
        <v>36</v>
      </c>
      <c r="B39" s="19">
        <f>+PDs!H40</f>
        <v>0.04173450114792931</v>
      </c>
      <c r="C39" s="20">
        <f t="shared" si="0"/>
        <v>-1.7309033598223884</v>
      </c>
      <c r="D39" s="21">
        <f t="shared" si="7"/>
        <v>0.13489114417204684</v>
      </c>
      <c r="E39" s="20">
        <f t="shared" si="1"/>
        <v>0.3672752975249586</v>
      </c>
      <c r="F39" s="20">
        <f t="shared" si="8"/>
        <v>3.090232306167813</v>
      </c>
      <c r="G39" s="20">
        <f t="shared" si="2"/>
        <v>0.930112281301539</v>
      </c>
      <c r="H39" s="20">
        <f t="shared" si="3"/>
        <v>-0.640715515893898</v>
      </c>
      <c r="I39" s="20">
        <f t="shared" si="4"/>
        <v>0.26085376574246616</v>
      </c>
      <c r="J39" s="20">
        <f t="shared" si="5"/>
        <v>0.08557068723609774</v>
      </c>
      <c r="K39" s="6">
        <v>1</v>
      </c>
      <c r="L39" s="20">
        <f t="shared" si="9"/>
        <v>1</v>
      </c>
      <c r="M39" s="24">
        <v>0.22</v>
      </c>
      <c r="N39" s="20">
        <f t="shared" si="10"/>
        <v>0.04820623821079811</v>
      </c>
      <c r="O39" s="6">
        <v>54</v>
      </c>
      <c r="P39" s="22">
        <f t="shared" si="6"/>
        <v>34.491563439826045</v>
      </c>
      <c r="R39" s="6"/>
      <c r="S39" s="22"/>
      <c r="AB39" s="22"/>
      <c r="AC39" s="22"/>
      <c r="AD39" s="22"/>
      <c r="AG39" s="22"/>
    </row>
    <row r="40" spans="1:33" ht="15">
      <c r="A40" s="5">
        <v>37</v>
      </c>
      <c r="B40" s="19">
        <f>+PDs!H41</f>
        <v>0.1391534886106503</v>
      </c>
      <c r="C40" s="20">
        <f t="shared" si="0"/>
        <v>-1.0841304190564003</v>
      </c>
      <c r="D40" s="21">
        <f t="shared" si="7"/>
        <v>0.12011415675996405</v>
      </c>
      <c r="E40" s="20">
        <f t="shared" si="1"/>
        <v>0.34657489343569603</v>
      </c>
      <c r="F40" s="20">
        <f t="shared" si="8"/>
        <v>3.090232306167813</v>
      </c>
      <c r="G40" s="20">
        <f t="shared" si="2"/>
        <v>0.9380223042337724</v>
      </c>
      <c r="H40" s="20">
        <f t="shared" si="3"/>
        <v>-0.0140012522042036</v>
      </c>
      <c r="I40" s="20">
        <f t="shared" si="4"/>
        <v>0.49441449101037704</v>
      </c>
      <c r="J40" s="20">
        <f t="shared" si="5"/>
        <v>0.05132757379797577</v>
      </c>
      <c r="K40" s="6">
        <v>4</v>
      </c>
      <c r="L40" s="20">
        <f t="shared" si="9"/>
        <v>1.166826955715387</v>
      </c>
      <c r="M40" s="24">
        <v>0.16</v>
      </c>
      <c r="N40" s="20">
        <f t="shared" si="10"/>
        <v>0.0663244982263152</v>
      </c>
      <c r="O40" s="6">
        <v>18</v>
      </c>
      <c r="P40" s="22">
        <f t="shared" si="6"/>
        <v>15.818392826976174</v>
      </c>
      <c r="R40" s="6"/>
      <c r="S40" s="22"/>
      <c r="AB40" s="22"/>
      <c r="AC40" s="22"/>
      <c r="AD40" s="22"/>
      <c r="AG40" s="22"/>
    </row>
    <row r="41" spans="1:33" ht="15">
      <c r="A41" s="5">
        <v>38</v>
      </c>
      <c r="B41" s="19">
        <f>+PDs!H42</f>
        <v>0.0018339725724842142</v>
      </c>
      <c r="C41" s="20">
        <f t="shared" si="0"/>
        <v>-2.9053910552604365</v>
      </c>
      <c r="D41" s="21">
        <f t="shared" si="7"/>
        <v>0.22948560880246507</v>
      </c>
      <c r="E41" s="20">
        <f t="shared" si="1"/>
        <v>0.4790465622488748</v>
      </c>
      <c r="F41" s="20">
        <f t="shared" si="8"/>
        <v>3.090232306167813</v>
      </c>
      <c r="G41" s="20">
        <f t="shared" si="2"/>
        <v>0.8777894913916063</v>
      </c>
      <c r="H41" s="20">
        <f t="shared" si="3"/>
        <v>-1.6234255552332528</v>
      </c>
      <c r="I41" s="20">
        <f t="shared" si="4"/>
        <v>0.0522492327249585</v>
      </c>
      <c r="J41" s="20">
        <f t="shared" si="5"/>
        <v>0.2150210450925453</v>
      </c>
      <c r="K41" s="6">
        <v>1</v>
      </c>
      <c r="L41" s="20">
        <f t="shared" si="9"/>
        <v>1</v>
      </c>
      <c r="M41" s="24">
        <v>0.23</v>
      </c>
      <c r="N41" s="20">
        <f t="shared" si="10"/>
        <v>0.011595509835069087</v>
      </c>
      <c r="O41" s="6">
        <v>9</v>
      </c>
      <c r="P41" s="22">
        <f t="shared" si="6"/>
        <v>1.3827645478319888</v>
      </c>
      <c r="R41" s="6"/>
      <c r="S41" s="22"/>
      <c r="AB41" s="22"/>
      <c r="AC41" s="22"/>
      <c r="AD41" s="22"/>
      <c r="AG41" s="22"/>
    </row>
    <row r="42" spans="1:33" ht="15">
      <c r="A42" s="5">
        <v>39</v>
      </c>
      <c r="B42" s="19">
        <f>+PDs!H43</f>
        <v>0.012554782502807685</v>
      </c>
      <c r="C42" s="20">
        <f t="shared" si="0"/>
        <v>-2.2397129391788138</v>
      </c>
      <c r="D42" s="21">
        <f t="shared" si="7"/>
        <v>0.1840556743959374</v>
      </c>
      <c r="E42" s="20">
        <f t="shared" si="1"/>
        <v>0.42901710268465687</v>
      </c>
      <c r="F42" s="20">
        <f t="shared" si="8"/>
        <v>3.090232306167813</v>
      </c>
      <c r="G42" s="20">
        <f t="shared" si="2"/>
        <v>0.9032963664291264</v>
      </c>
      <c r="H42" s="20">
        <f t="shared" si="3"/>
        <v>-1.0117946473948123</v>
      </c>
      <c r="I42" s="20">
        <f t="shared" si="4"/>
        <v>0.1558181248888387</v>
      </c>
      <c r="J42" s="20">
        <f t="shared" si="5"/>
        <v>0.12839885866337175</v>
      </c>
      <c r="K42" s="6">
        <v>4</v>
      </c>
      <c r="L42" s="20">
        <f t="shared" si="9"/>
        <v>1.4770816933662352</v>
      </c>
      <c r="M42" s="24">
        <v>0.24</v>
      </c>
      <c r="N42" s="20">
        <f t="shared" si="10"/>
        <v>0.0507867984885277</v>
      </c>
      <c r="O42" s="6">
        <v>9</v>
      </c>
      <c r="P42" s="22">
        <f t="shared" si="6"/>
        <v>6.056325719756928</v>
      </c>
      <c r="R42" s="6"/>
      <c r="S42" s="22"/>
      <c r="AB42" s="22"/>
      <c r="AC42" s="22"/>
      <c r="AD42" s="22"/>
      <c r="AG42" s="22"/>
    </row>
    <row r="43" spans="1:33" ht="15">
      <c r="A43" s="5">
        <v>40</v>
      </c>
      <c r="B43" s="19">
        <f>+PDs!H44</f>
        <v>0.0528048767983413</v>
      </c>
      <c r="C43" s="20">
        <f t="shared" si="0"/>
        <v>-1.618245254696054</v>
      </c>
      <c r="D43" s="21">
        <f t="shared" si="7"/>
        <v>0.1285612645141991</v>
      </c>
      <c r="E43" s="20">
        <f t="shared" si="1"/>
        <v>0.3585544094195456</v>
      </c>
      <c r="F43" s="20">
        <f t="shared" si="8"/>
        <v>3.090232306167813</v>
      </c>
      <c r="G43" s="20">
        <f t="shared" si="2"/>
        <v>0.933508829891716</v>
      </c>
      <c r="H43" s="20">
        <f t="shared" si="3"/>
        <v>-0.5465709791390384</v>
      </c>
      <c r="I43" s="20">
        <f t="shared" si="4"/>
        <v>0.2923367557201753</v>
      </c>
      <c r="J43" s="20">
        <f t="shared" si="5"/>
        <v>0.07819645564176643</v>
      </c>
      <c r="K43" s="6">
        <v>1</v>
      </c>
      <c r="L43" s="20">
        <f t="shared" si="9"/>
        <v>1</v>
      </c>
      <c r="M43" s="24">
        <v>0.18</v>
      </c>
      <c r="N43" s="20">
        <f t="shared" si="10"/>
        <v>0.04311573820593012</v>
      </c>
      <c r="O43" s="6">
        <v>36</v>
      </c>
      <c r="P43" s="22">
        <f t="shared" si="6"/>
        <v>20.56620712422867</v>
      </c>
      <c r="R43" s="6"/>
      <c r="S43" s="22"/>
      <c r="AB43" s="22"/>
      <c r="AC43" s="22"/>
      <c r="AD43" s="22"/>
      <c r="AG43" s="22"/>
    </row>
    <row r="44" spans="1:33" ht="15">
      <c r="A44" s="5">
        <v>41</v>
      </c>
      <c r="B44" s="19">
        <f>+PDs!H45</f>
        <v>0.07016413472356213</v>
      </c>
      <c r="C44" s="20">
        <f t="shared" si="0"/>
        <v>-1.4745696873435732</v>
      </c>
      <c r="D44" s="21">
        <f t="shared" si="7"/>
        <v>0.12359406907102752</v>
      </c>
      <c r="E44" s="20">
        <f t="shared" si="1"/>
        <v>0.3515594815547257</v>
      </c>
      <c r="F44" s="20">
        <f t="shared" si="8"/>
        <v>3.090232306167813</v>
      </c>
      <c r="G44" s="20">
        <f t="shared" si="2"/>
        <v>0.9361655467538701</v>
      </c>
      <c r="H44" s="20">
        <f t="shared" si="3"/>
        <v>-0.41463736969334003</v>
      </c>
      <c r="I44" s="20">
        <f t="shared" si="4"/>
        <v>0.3392036936512074</v>
      </c>
      <c r="J44" s="20">
        <f t="shared" si="5"/>
        <v>0.06973083547339314</v>
      </c>
      <c r="K44" s="6">
        <v>5</v>
      </c>
      <c r="L44" s="20">
        <f t="shared" si="9"/>
        <v>1.3115056675756984</v>
      </c>
      <c r="M44" s="24">
        <v>0.25</v>
      </c>
      <c r="N44" s="20">
        <f t="shared" si="10"/>
        <v>0.08821172658391821</v>
      </c>
      <c r="O44" s="6">
        <v>72</v>
      </c>
      <c r="P44" s="22">
        <f t="shared" si="6"/>
        <v>84.15398716105798</v>
      </c>
      <c r="R44" s="6"/>
      <c r="S44" s="22"/>
      <c r="AB44" s="22"/>
      <c r="AC44" s="22"/>
      <c r="AD44" s="22"/>
      <c r="AG44" s="22"/>
    </row>
    <row r="45" spans="1:33" ht="15">
      <c r="A45" s="5">
        <v>42</v>
      </c>
      <c r="B45" s="19">
        <f>+PDs!H46</f>
        <v>0.0003763813723225833</v>
      </c>
      <c r="C45" s="20">
        <f t="shared" si="0"/>
        <v>-3.369604015386474</v>
      </c>
      <c r="D45" s="21">
        <f t="shared" si="7"/>
        <v>0.2377628285332363</v>
      </c>
      <c r="E45" s="20">
        <f t="shared" si="1"/>
        <v>0.4876092990635395</v>
      </c>
      <c r="F45" s="20">
        <f t="shared" si="8"/>
        <v>3.090232306167813</v>
      </c>
      <c r="G45" s="20">
        <f t="shared" si="2"/>
        <v>0.8730619516774074</v>
      </c>
      <c r="H45" s="20">
        <f t="shared" si="3"/>
        <v>-2.133614920514564</v>
      </c>
      <c r="I45" s="20">
        <f t="shared" si="4"/>
        <v>0.016437157802904372</v>
      </c>
      <c r="J45" s="20">
        <f t="shared" si="5"/>
        <v>0.30300097184671243</v>
      </c>
      <c r="K45" s="6">
        <v>5</v>
      </c>
      <c r="L45" s="20">
        <f t="shared" si="9"/>
        <v>3.2218279125592635</v>
      </c>
      <c r="M45" s="24">
        <v>0.17</v>
      </c>
      <c r="N45" s="20">
        <f t="shared" si="10"/>
        <v>0.008796659826241799</v>
      </c>
      <c r="O45" s="6">
        <v>63</v>
      </c>
      <c r="P45" s="22">
        <f t="shared" si="6"/>
        <v>7.343011789955342</v>
      </c>
      <c r="R45" s="6"/>
      <c r="S45" s="22"/>
      <c r="AB45" s="22"/>
      <c r="AC45" s="22"/>
      <c r="AD45" s="22"/>
      <c r="AG45" s="22"/>
    </row>
    <row r="46" spans="1:33" ht="15">
      <c r="A46" s="5">
        <v>43</v>
      </c>
      <c r="B46" s="19">
        <f>+PDs!H47</f>
        <v>0.003747032937024297</v>
      </c>
      <c r="C46" s="20">
        <f t="shared" si="0"/>
        <v>-2.6740527678028103</v>
      </c>
      <c r="D46" s="21">
        <f t="shared" si="7"/>
        <v>0.2194982539660652</v>
      </c>
      <c r="E46" s="20">
        <f t="shared" si="1"/>
        <v>0.4685064076040638</v>
      </c>
      <c r="F46" s="20">
        <f t="shared" si="8"/>
        <v>3.090232306167813</v>
      </c>
      <c r="G46" s="20">
        <f t="shared" si="2"/>
        <v>0.8834600987220276</v>
      </c>
      <c r="H46" s="20">
        <f t="shared" si="3"/>
        <v>-1.388018692810186</v>
      </c>
      <c r="I46" s="20">
        <f t="shared" si="4"/>
        <v>0.0825656765539649</v>
      </c>
      <c r="J46" s="20">
        <f t="shared" si="5"/>
        <v>0.18025493762745093</v>
      </c>
      <c r="K46" s="6">
        <v>3</v>
      </c>
      <c r="L46" s="20">
        <f t="shared" si="9"/>
        <v>1.4941079799028127</v>
      </c>
      <c r="M46" s="24">
        <v>0.23</v>
      </c>
      <c r="N46" s="20">
        <f t="shared" si="10"/>
        <v>0.027085619810432976</v>
      </c>
      <c r="O46" s="6">
        <v>36</v>
      </c>
      <c r="P46" s="22">
        <f t="shared" si="6"/>
        <v>12.91984064957653</v>
      </c>
      <c r="R46" s="6"/>
      <c r="S46" s="22"/>
      <c r="AB46" s="22"/>
      <c r="AC46" s="22"/>
      <c r="AD46" s="22"/>
      <c r="AG46" s="22"/>
    </row>
    <row r="47" spans="1:33" ht="15">
      <c r="A47" s="5">
        <v>44</v>
      </c>
      <c r="B47" s="19">
        <f>+PDs!H48</f>
        <v>0.0012472235486460717</v>
      </c>
      <c r="C47" s="20">
        <f t="shared" si="0"/>
        <v>-3.0240142247415718</v>
      </c>
      <c r="D47" s="21">
        <f t="shared" si="7"/>
        <v>0.23274521803193374</v>
      </c>
      <c r="E47" s="20">
        <f t="shared" si="1"/>
        <v>0.48243675029161465</v>
      </c>
      <c r="F47" s="20">
        <f t="shared" si="8"/>
        <v>3.090232306167813</v>
      </c>
      <c r="G47" s="20">
        <f t="shared" si="2"/>
        <v>0.8759308088930691</v>
      </c>
      <c r="H47" s="20">
        <f t="shared" si="3"/>
        <v>-1.7503352750490764</v>
      </c>
      <c r="I47" s="20">
        <f t="shared" si="4"/>
        <v>0.04003023871647641</v>
      </c>
      <c r="J47" s="20">
        <f t="shared" si="5"/>
        <v>0.23505512642772253</v>
      </c>
      <c r="K47" s="6">
        <v>5</v>
      </c>
      <c r="L47" s="20">
        <f t="shared" si="9"/>
        <v>2.4522634638705836</v>
      </c>
      <c r="M47" s="24">
        <v>0.33</v>
      </c>
      <c r="N47" s="20">
        <f t="shared" si="10"/>
        <v>0.03138503646788697</v>
      </c>
      <c r="O47" s="6">
        <v>45</v>
      </c>
      <c r="P47" s="22">
        <f t="shared" si="6"/>
        <v>18.713327993977604</v>
      </c>
      <c r="R47" s="6"/>
      <c r="S47" s="22"/>
      <c r="AB47" s="22"/>
      <c r="AC47" s="22"/>
      <c r="AD47" s="22"/>
      <c r="AG47" s="22"/>
    </row>
    <row r="48" spans="1:33" ht="15">
      <c r="A48" s="5">
        <v>45</v>
      </c>
      <c r="B48" s="19">
        <f>+PDs!H49</f>
        <v>0.0004553527453944845</v>
      </c>
      <c r="C48" s="20">
        <f t="shared" si="0"/>
        <v>-3.3167515926337954</v>
      </c>
      <c r="D48" s="21">
        <f t="shared" si="7"/>
        <v>0.2372987507443966</v>
      </c>
      <c r="E48" s="20">
        <f t="shared" si="1"/>
        <v>0.48713319610184297</v>
      </c>
      <c r="F48" s="20">
        <f t="shared" si="8"/>
        <v>3.090232306167813</v>
      </c>
      <c r="G48" s="20">
        <f t="shared" si="2"/>
        <v>0.8733276872146006</v>
      </c>
      <c r="H48" s="20">
        <f t="shared" si="3"/>
        <v>-2.0741319428568508</v>
      </c>
      <c r="I48" s="20">
        <f t="shared" si="4"/>
        <v>0.01903352934689211</v>
      </c>
      <c r="J48" s="20">
        <f t="shared" si="5"/>
        <v>0.29162302952583613</v>
      </c>
      <c r="K48" s="6">
        <v>5</v>
      </c>
      <c r="L48" s="20">
        <f t="shared" si="9"/>
        <v>3.0735224786039526</v>
      </c>
      <c r="M48" s="24">
        <v>0.15</v>
      </c>
      <c r="N48" s="20">
        <f t="shared" si="10"/>
        <v>0.00856506650942654</v>
      </c>
      <c r="O48" s="6">
        <v>81</v>
      </c>
      <c r="P48" s="22">
        <f t="shared" si="6"/>
        <v>9.192457631242036</v>
      </c>
      <c r="R48" s="6"/>
      <c r="S48" s="22"/>
      <c r="AB48" s="22"/>
      <c r="AC48" s="22"/>
      <c r="AD48" s="22"/>
      <c r="AG48" s="22"/>
    </row>
    <row r="49" spans="1:33" ht="15">
      <c r="A49" s="5">
        <v>46</v>
      </c>
      <c r="B49" s="19">
        <f>+PDs!H50</f>
        <v>0.0034560809260562107</v>
      </c>
      <c r="C49" s="20">
        <f t="shared" si="0"/>
        <v>-2.701046765910622</v>
      </c>
      <c r="D49" s="21">
        <f t="shared" si="7"/>
        <v>0.22095629460241087</v>
      </c>
      <c r="E49" s="20">
        <f t="shared" si="1"/>
        <v>0.4700598840599045</v>
      </c>
      <c r="F49" s="20">
        <f t="shared" si="8"/>
        <v>3.090232306167813</v>
      </c>
      <c r="G49" s="20">
        <f t="shared" si="2"/>
        <v>0.8826345253827256</v>
      </c>
      <c r="H49" s="20">
        <f t="shared" si="3"/>
        <v>-1.4144614678582368</v>
      </c>
      <c r="I49" s="20">
        <f t="shared" si="4"/>
        <v>0.07861322663338388</v>
      </c>
      <c r="J49" s="20">
        <f t="shared" si="5"/>
        <v>0.18403432848315904</v>
      </c>
      <c r="K49" s="6">
        <v>3</v>
      </c>
      <c r="L49" s="20">
        <f t="shared" si="9"/>
        <v>1.508418282885374</v>
      </c>
      <c r="M49" s="24">
        <v>0.19</v>
      </c>
      <c r="N49" s="20">
        <f t="shared" si="10"/>
        <v>0.021539998408138483</v>
      </c>
      <c r="O49" s="6">
        <v>90</v>
      </c>
      <c r="P49" s="22">
        <f t="shared" si="6"/>
        <v>25.686448101705142</v>
      </c>
      <c r="R49" s="6"/>
      <c r="S49" s="22"/>
      <c r="AB49" s="22"/>
      <c r="AC49" s="22"/>
      <c r="AD49" s="22"/>
      <c r="AG49" s="22"/>
    </row>
    <row r="50" spans="1:33" ht="15">
      <c r="A50" s="5">
        <v>47</v>
      </c>
      <c r="B50" s="19">
        <f>+PDs!H51</f>
        <v>0.002518963317553454</v>
      </c>
      <c r="C50" s="20">
        <f t="shared" si="0"/>
        <v>-2.8045986622372947</v>
      </c>
      <c r="D50" s="21">
        <f t="shared" si="7"/>
        <v>0.22579926548395213</v>
      </c>
      <c r="E50" s="20">
        <f t="shared" si="1"/>
        <v>0.475183401944925</v>
      </c>
      <c r="F50" s="20">
        <f t="shared" si="8"/>
        <v>3.090232306167813</v>
      </c>
      <c r="G50" s="20">
        <f t="shared" si="2"/>
        <v>0.8798867736908244</v>
      </c>
      <c r="H50" s="20">
        <f t="shared" si="3"/>
        <v>-1.518572164220152</v>
      </c>
      <c r="I50" s="20">
        <f t="shared" si="4"/>
        <v>0.06443511107120366</v>
      </c>
      <c r="J50" s="20">
        <f t="shared" si="5"/>
        <v>0.1992001781766682</v>
      </c>
      <c r="K50" s="6">
        <v>5</v>
      </c>
      <c r="L50" s="20">
        <f t="shared" si="9"/>
        <v>2.1363391563182543</v>
      </c>
      <c r="M50" s="24">
        <v>0.27</v>
      </c>
      <c r="N50" s="20">
        <f t="shared" si="10"/>
        <v>0.035713950530717554</v>
      </c>
      <c r="O50" s="6">
        <v>9</v>
      </c>
      <c r="P50" s="22">
        <f t="shared" si="6"/>
        <v>4.258888600788069</v>
      </c>
      <c r="R50" s="6"/>
      <c r="S50" s="22"/>
      <c r="AB50" s="22"/>
      <c r="AC50" s="22"/>
      <c r="AD50" s="22"/>
      <c r="AG50" s="22"/>
    </row>
    <row r="51" spans="1:33" ht="15">
      <c r="A51" s="5">
        <v>48</v>
      </c>
      <c r="B51" s="19">
        <f>+PDs!H52</f>
        <v>0.00837857667469226</v>
      </c>
      <c r="C51" s="20">
        <f t="shared" si="0"/>
        <v>-2.3919931888320933</v>
      </c>
      <c r="D51" s="21">
        <f t="shared" si="7"/>
        <v>0.19893012039416155</v>
      </c>
      <c r="E51" s="20">
        <f t="shared" si="1"/>
        <v>0.4460158297573771</v>
      </c>
      <c r="F51" s="20">
        <f t="shared" si="8"/>
        <v>3.090232306167813</v>
      </c>
      <c r="G51" s="20">
        <f t="shared" si="2"/>
        <v>0.8950250720543187</v>
      </c>
      <c r="H51" s="20">
        <f t="shared" si="3"/>
        <v>-1.132594710812841</v>
      </c>
      <c r="I51" s="20">
        <f t="shared" si="4"/>
        <v>0.12869224541194232</v>
      </c>
      <c r="J51" s="20">
        <f t="shared" si="5"/>
        <v>0.14476669727569388</v>
      </c>
      <c r="K51" s="6">
        <v>1</v>
      </c>
      <c r="L51" s="20">
        <f t="shared" si="9"/>
        <v>1</v>
      </c>
      <c r="M51" s="24">
        <v>0.35</v>
      </c>
      <c r="N51" s="20">
        <f t="shared" si="10"/>
        <v>0.042109784058037524</v>
      </c>
      <c r="O51" s="6">
        <v>81</v>
      </c>
      <c r="P51" s="22">
        <f t="shared" si="6"/>
        <v>45.194325740288775</v>
      </c>
      <c r="R51" s="6"/>
      <c r="S51" s="22"/>
      <c r="AB51" s="22"/>
      <c r="AC51" s="22"/>
      <c r="AD51" s="22"/>
      <c r="AG51" s="22"/>
    </row>
    <row r="52" spans="1:33" ht="15">
      <c r="A52" s="5">
        <v>49</v>
      </c>
      <c r="B52" s="19">
        <f>+PDs!H53</f>
        <v>0.011940032922553257</v>
      </c>
      <c r="C52" s="20">
        <f t="shared" si="0"/>
        <v>-2.2590533601931586</v>
      </c>
      <c r="D52" s="21">
        <f t="shared" si="7"/>
        <v>0.1860551564398314</v>
      </c>
      <c r="E52" s="20">
        <f t="shared" si="1"/>
        <v>0.4313411137833158</v>
      </c>
      <c r="F52" s="20">
        <f t="shared" si="8"/>
        <v>3.090232306167813</v>
      </c>
      <c r="G52" s="20">
        <f t="shared" si="2"/>
        <v>0.9021889178881376</v>
      </c>
      <c r="H52" s="20">
        <f t="shared" si="3"/>
        <v>-1.0265135129008287</v>
      </c>
      <c r="I52" s="20">
        <f t="shared" si="4"/>
        <v>0.15232479873492663</v>
      </c>
      <c r="J52" s="20">
        <f t="shared" si="5"/>
        <v>0.13037738267424423</v>
      </c>
      <c r="K52" s="6">
        <v>2</v>
      </c>
      <c r="L52" s="20">
        <f t="shared" si="9"/>
        <v>1.1620734512334407</v>
      </c>
      <c r="M52" s="24">
        <v>0.28</v>
      </c>
      <c r="N52" s="20">
        <f t="shared" si="10"/>
        <v>0.04567847460629127</v>
      </c>
      <c r="O52" s="6">
        <v>54</v>
      </c>
      <c r="P52" s="22">
        <f t="shared" si="6"/>
        <v>32.68294858080141</v>
      </c>
      <c r="R52" s="6"/>
      <c r="S52" s="22"/>
      <c r="AB52" s="22"/>
      <c r="AC52" s="22"/>
      <c r="AD52" s="22"/>
      <c r="AG52" s="22"/>
    </row>
    <row r="53" spans="1:33" ht="15">
      <c r="A53" s="5">
        <v>50</v>
      </c>
      <c r="B53" s="19">
        <f>+PDs!H54</f>
        <v>0.03372085708345455</v>
      </c>
      <c r="C53" s="20">
        <f t="shared" si="0"/>
        <v>-1.8287190032002882</v>
      </c>
      <c r="D53" s="21">
        <f t="shared" si="7"/>
        <v>0.14223013695129816</v>
      </c>
      <c r="E53" s="20">
        <f t="shared" si="1"/>
        <v>0.3771341100342134</v>
      </c>
      <c r="F53" s="20">
        <f t="shared" si="8"/>
        <v>3.090232306167813</v>
      </c>
      <c r="G53" s="20">
        <f t="shared" si="2"/>
        <v>0.9261586597601417</v>
      </c>
      <c r="H53" s="20">
        <f t="shared" si="3"/>
        <v>-0.7161699408894956</v>
      </c>
      <c r="I53" s="20">
        <f t="shared" si="4"/>
        <v>0.23694321066318158</v>
      </c>
      <c r="J53" s="20">
        <f t="shared" si="5"/>
        <v>0.09254032278840249</v>
      </c>
      <c r="K53" s="6">
        <v>4</v>
      </c>
      <c r="L53" s="20">
        <f t="shared" si="9"/>
        <v>1.322369191991038</v>
      </c>
      <c r="M53" s="24">
        <v>0.27</v>
      </c>
      <c r="N53" s="20">
        <f t="shared" si="10"/>
        <v>0.07255844446438998</v>
      </c>
      <c r="O53" s="6">
        <v>9</v>
      </c>
      <c r="P53" s="22">
        <f t="shared" si="6"/>
        <v>8.652594502378506</v>
      </c>
      <c r="R53" s="6"/>
      <c r="S53" s="22"/>
      <c r="AB53" s="22"/>
      <c r="AC53" s="22"/>
      <c r="AD53" s="22"/>
      <c r="AG53" s="22"/>
    </row>
    <row r="54" spans="1:33" ht="15">
      <c r="A54" s="5">
        <v>51</v>
      </c>
      <c r="B54" s="19">
        <f>+PDs!H55</f>
        <v>0.0018256553528645616</v>
      </c>
      <c r="C54" s="20">
        <f t="shared" si="0"/>
        <v>-2.906813284540781</v>
      </c>
      <c r="D54" s="21">
        <f t="shared" si="7"/>
        <v>0.2295311490636977</v>
      </c>
      <c r="E54" s="20">
        <f t="shared" si="1"/>
        <v>0.4790940920776395</v>
      </c>
      <c r="F54" s="20">
        <f t="shared" si="8"/>
        <v>3.090232306167813</v>
      </c>
      <c r="G54" s="20">
        <f t="shared" si="2"/>
        <v>0.877763550699334</v>
      </c>
      <c r="H54" s="20">
        <f t="shared" si="3"/>
        <v>-1.6249264877448555</v>
      </c>
      <c r="I54" s="20">
        <f t="shared" si="4"/>
        <v>0.05208911175136795</v>
      </c>
      <c r="J54" s="20">
        <f t="shared" si="5"/>
        <v>0.21525202865463433</v>
      </c>
      <c r="K54" s="6">
        <v>2</v>
      </c>
      <c r="L54" s="20">
        <f t="shared" si="9"/>
        <v>1.317892554544494</v>
      </c>
      <c r="M54" s="24">
        <v>0.27</v>
      </c>
      <c r="N54" s="20">
        <f t="shared" si="10"/>
        <v>0.017885295437380044</v>
      </c>
      <c r="O54" s="6">
        <v>72</v>
      </c>
      <c r="P54" s="22">
        <f t="shared" si="6"/>
        <v>17.062571847260564</v>
      </c>
      <c r="R54" s="6"/>
      <c r="S54" s="22"/>
      <c r="AB54" s="22"/>
      <c r="AC54" s="22"/>
      <c r="AD54" s="22"/>
      <c r="AG54" s="22"/>
    </row>
    <row r="55" spans="1:33" ht="15">
      <c r="A55" s="5">
        <v>52</v>
      </c>
      <c r="B55" s="19">
        <f>+PDs!H56</f>
        <v>0.0011099676259753342</v>
      </c>
      <c r="C55" s="20">
        <f t="shared" si="0"/>
        <v>-3.0591128290742398</v>
      </c>
      <c r="D55" s="21">
        <f t="shared" si="7"/>
        <v>0.23352162659790038</v>
      </c>
      <c r="E55" s="20">
        <f t="shared" si="1"/>
        <v>0.4832407542808247</v>
      </c>
      <c r="F55" s="20">
        <f t="shared" si="8"/>
        <v>3.090232306167813</v>
      </c>
      <c r="G55" s="20">
        <f t="shared" si="2"/>
        <v>0.8754875061370663</v>
      </c>
      <c r="H55" s="20">
        <f t="shared" si="3"/>
        <v>-1.788473995988235</v>
      </c>
      <c r="I55" s="20">
        <f t="shared" si="4"/>
        <v>0.03684978369884016</v>
      </c>
      <c r="J55" s="20">
        <f t="shared" si="5"/>
        <v>0.24128882641395644</v>
      </c>
      <c r="K55" s="6">
        <v>2</v>
      </c>
      <c r="L55" s="20">
        <f t="shared" si="9"/>
        <v>1.3781560823989807</v>
      </c>
      <c r="M55" s="24">
        <v>0.2</v>
      </c>
      <c r="N55" s="20">
        <f t="shared" si="10"/>
        <v>0.009851008980927903</v>
      </c>
      <c r="O55" s="6">
        <v>81</v>
      </c>
      <c r="P55" s="22">
        <f t="shared" si="6"/>
        <v>10.572595388780872</v>
      </c>
      <c r="R55" s="6"/>
      <c r="S55" s="22"/>
      <c r="AB55" s="22"/>
      <c r="AC55" s="22"/>
      <c r="AD55" s="22"/>
      <c r="AG55" s="22"/>
    </row>
    <row r="56" spans="1:33" ht="15">
      <c r="A56" s="5">
        <v>53</v>
      </c>
      <c r="B56" s="19">
        <f>+PDs!H57</f>
        <v>0.2818619633465606</v>
      </c>
      <c r="C56" s="20">
        <f t="shared" si="0"/>
        <v>-0.5773190802378683</v>
      </c>
      <c r="D56" s="21">
        <f t="shared" si="7"/>
        <v>0.12000009091310257</v>
      </c>
      <c r="E56" s="20">
        <f t="shared" si="1"/>
        <v>0.3464102927355112</v>
      </c>
      <c r="F56" s="20">
        <f t="shared" si="8"/>
        <v>3.090232306167813</v>
      </c>
      <c r="G56" s="20">
        <f t="shared" si="2"/>
        <v>0.9380831035078382</v>
      </c>
      <c r="H56" s="20">
        <f t="shared" si="3"/>
        <v>0.5257201581803538</v>
      </c>
      <c r="I56" s="20">
        <f t="shared" si="4"/>
        <v>0.7004586721268552</v>
      </c>
      <c r="J56" s="20">
        <f t="shared" si="5"/>
        <v>0.03530264674726352</v>
      </c>
      <c r="K56" s="6">
        <v>2</v>
      </c>
      <c r="L56" s="20">
        <f t="shared" si="9"/>
        <v>1.0372765901904157</v>
      </c>
      <c r="M56" s="24">
        <v>0.32</v>
      </c>
      <c r="N56" s="20">
        <f t="shared" si="10"/>
        <v>0.13894418135953743</v>
      </c>
      <c r="O56" s="6">
        <v>54</v>
      </c>
      <c r="P56" s="22">
        <f t="shared" si="6"/>
        <v>99.41456176274903</v>
      </c>
      <c r="R56" s="6"/>
      <c r="S56" s="22"/>
      <c r="AB56" s="22"/>
      <c r="AC56" s="22"/>
      <c r="AD56" s="22"/>
      <c r="AG56" s="22"/>
    </row>
    <row r="57" spans="1:33" ht="15">
      <c r="A57" s="5">
        <v>54</v>
      </c>
      <c r="B57" s="19">
        <f>+PDs!H58</f>
        <v>0.014595139565601854</v>
      </c>
      <c r="C57" s="20">
        <f t="shared" si="0"/>
        <v>-2.180907226207627</v>
      </c>
      <c r="D57" s="21">
        <f t="shared" si="7"/>
        <v>0.17784313424083575</v>
      </c>
      <c r="E57" s="20">
        <f t="shared" si="1"/>
        <v>0.4217145174651161</v>
      </c>
      <c r="F57" s="20">
        <f t="shared" si="8"/>
        <v>3.090232306167813</v>
      </c>
      <c r="G57" s="20">
        <f t="shared" si="2"/>
        <v>0.9067286615957192</v>
      </c>
      <c r="H57" s="20">
        <f t="shared" si="3"/>
        <v>-0.9679978559542848</v>
      </c>
      <c r="I57" s="20">
        <f t="shared" si="4"/>
        <v>0.1665227202427915</v>
      </c>
      <c r="J57" s="20">
        <f t="shared" si="5"/>
        <v>0.12255510634042532</v>
      </c>
      <c r="K57" s="6">
        <v>3</v>
      </c>
      <c r="L57" s="20">
        <f t="shared" si="9"/>
        <v>1.300318575028849</v>
      </c>
      <c r="M57" s="24">
        <v>0.2</v>
      </c>
      <c r="N57" s="20">
        <f t="shared" si="10"/>
        <v>0.03951085104274875</v>
      </c>
      <c r="O57" s="6">
        <v>81</v>
      </c>
      <c r="P57" s="22">
        <f t="shared" si="6"/>
        <v>42.4050208816301</v>
      </c>
      <c r="R57" s="6"/>
      <c r="S57" s="22"/>
      <c r="AB57" s="22"/>
      <c r="AC57" s="22"/>
      <c r="AD57" s="22"/>
      <c r="AG57" s="22"/>
    </row>
    <row r="58" spans="1:33" ht="15">
      <c r="A58" s="5">
        <v>55</v>
      </c>
      <c r="B58" s="19">
        <f>+PDs!H59</f>
        <v>0.0957622997658961</v>
      </c>
      <c r="C58" s="20">
        <f t="shared" si="0"/>
        <v>-1.306082217473642</v>
      </c>
      <c r="D58" s="21">
        <f t="shared" si="7"/>
        <v>0.12099937694866437</v>
      </c>
      <c r="E58" s="20">
        <f t="shared" si="1"/>
        <v>0.3478496470440417</v>
      </c>
      <c r="F58" s="20">
        <f t="shared" si="8"/>
        <v>3.090232306167813</v>
      </c>
      <c r="G58" s="20">
        <f t="shared" si="2"/>
        <v>0.9375503309430037</v>
      </c>
      <c r="H58" s="20">
        <f t="shared" si="3"/>
        <v>-0.24654249789084134</v>
      </c>
      <c r="I58" s="20">
        <f t="shared" si="4"/>
        <v>0.40263115544196404</v>
      </c>
      <c r="J58" s="20">
        <f t="shared" si="5"/>
        <v>0.06102265796254921</v>
      </c>
      <c r="K58" s="6">
        <v>3</v>
      </c>
      <c r="L58" s="20">
        <f t="shared" si="9"/>
        <v>1.134342192411277</v>
      </c>
      <c r="M58" s="24">
        <v>0.35</v>
      </c>
      <c r="N58" s="20">
        <f t="shared" si="10"/>
        <v>0.12183300168561573</v>
      </c>
      <c r="O58" s="6">
        <v>9</v>
      </c>
      <c r="P58" s="22">
        <f t="shared" si="6"/>
        <v>14.528585451009675</v>
      </c>
      <c r="R58" s="6"/>
      <c r="S58" s="22"/>
      <c r="AB58" s="22"/>
      <c r="AC58" s="22"/>
      <c r="AD58" s="22"/>
      <c r="AG58" s="22"/>
    </row>
    <row r="59" spans="1:33" ht="15">
      <c r="A59" s="5">
        <v>56</v>
      </c>
      <c r="B59" s="19">
        <f>+PDs!H60</f>
        <v>0.0010555461902792538</v>
      </c>
      <c r="C59" s="20">
        <f t="shared" si="0"/>
        <v>-3.0741415552427847</v>
      </c>
      <c r="D59" s="21">
        <f t="shared" si="7"/>
        <v>0.23383094774466637</v>
      </c>
      <c r="E59" s="20">
        <f t="shared" si="1"/>
        <v>0.4835606970636327</v>
      </c>
      <c r="F59" s="20">
        <f t="shared" si="8"/>
        <v>3.090232306167813</v>
      </c>
      <c r="G59" s="20">
        <f t="shared" si="2"/>
        <v>0.8753108317936741</v>
      </c>
      <c r="H59" s="20">
        <f t="shared" si="3"/>
        <v>-1.8048750338738093</v>
      </c>
      <c r="I59" s="20">
        <f t="shared" si="4"/>
        <v>0.03554711969608054</v>
      </c>
      <c r="J59" s="20">
        <f t="shared" si="5"/>
        <v>0.24400193280691482</v>
      </c>
      <c r="K59" s="6">
        <v>2</v>
      </c>
      <c r="L59" s="20">
        <f t="shared" si="9"/>
        <v>1.3848628526897306</v>
      </c>
      <c r="M59" s="24">
        <v>0.2</v>
      </c>
      <c r="N59" s="20">
        <f t="shared" si="10"/>
        <v>0.0095532197758003</v>
      </c>
      <c r="O59" s="6">
        <v>81</v>
      </c>
      <c r="P59" s="22">
        <f t="shared" si="6"/>
        <v>10.252993124377673</v>
      </c>
      <c r="R59" s="6"/>
      <c r="S59" s="22"/>
      <c r="AB59" s="22"/>
      <c r="AC59" s="22"/>
      <c r="AD59" s="22"/>
      <c r="AG59" s="22"/>
    </row>
    <row r="60" spans="1:33" ht="15">
      <c r="A60" s="5">
        <v>57</v>
      </c>
      <c r="B60" s="19">
        <f>+PDs!H61</f>
        <v>0.017133597977204627</v>
      </c>
      <c r="C60" s="20">
        <f t="shared" si="0"/>
        <v>-2.1169134264537615</v>
      </c>
      <c r="D60" s="21">
        <f t="shared" si="7"/>
        <v>0.17094832297029497</v>
      </c>
      <c r="E60" s="20">
        <f t="shared" si="1"/>
        <v>0.4134589737450319</v>
      </c>
      <c r="F60" s="20">
        <f t="shared" si="8"/>
        <v>3.090232306167813</v>
      </c>
      <c r="G60" s="20">
        <f t="shared" si="2"/>
        <v>0.910522749320249</v>
      </c>
      <c r="H60" s="20">
        <f t="shared" si="3"/>
        <v>-0.9217003629381046</v>
      </c>
      <c r="I60" s="20">
        <f t="shared" si="4"/>
        <v>0.17834244560653603</v>
      </c>
      <c r="J60" s="20">
        <f t="shared" si="5"/>
        <v>0.116481997255709</v>
      </c>
      <c r="K60" s="6">
        <v>1</v>
      </c>
      <c r="L60" s="20">
        <f t="shared" si="9"/>
        <v>1</v>
      </c>
      <c r="M60" s="24">
        <v>0.3</v>
      </c>
      <c r="N60" s="20">
        <f t="shared" si="10"/>
        <v>0.04836265428879942</v>
      </c>
      <c r="O60" s="6">
        <v>45</v>
      </c>
      <c r="P60" s="22">
        <f t="shared" si="6"/>
        <v>28.836232619696656</v>
      </c>
      <c r="R60" s="6"/>
      <c r="S60" s="22"/>
      <c r="AB60" s="22"/>
      <c r="AC60" s="22"/>
      <c r="AD60" s="22"/>
      <c r="AG60" s="22"/>
    </row>
    <row r="61" spans="1:33" ht="15">
      <c r="A61" s="5">
        <v>58</v>
      </c>
      <c r="B61" s="19">
        <f>+PDs!H62</f>
        <v>0.1596008567712603</v>
      </c>
      <c r="C61" s="20">
        <f t="shared" si="0"/>
        <v>-0.9960996837096798</v>
      </c>
      <c r="D61" s="21">
        <f t="shared" si="7"/>
        <v>0.12004106697141408</v>
      </c>
      <c r="E61" s="20">
        <f t="shared" si="1"/>
        <v>0.3464694315107959</v>
      </c>
      <c r="F61" s="20">
        <f t="shared" si="8"/>
        <v>3.090232306167813</v>
      </c>
      <c r="G61" s="20">
        <f t="shared" si="2"/>
        <v>0.938061262939999</v>
      </c>
      <c r="H61" s="20">
        <f t="shared" si="3"/>
        <v>0.07949517754401493</v>
      </c>
      <c r="I61" s="20">
        <f t="shared" si="4"/>
        <v>0.5316806163809411</v>
      </c>
      <c r="J61" s="20">
        <f t="shared" si="5"/>
        <v>0.047980992396889216</v>
      </c>
      <c r="K61" s="6">
        <v>3</v>
      </c>
      <c r="L61" s="20">
        <f t="shared" si="9"/>
        <v>1.1034041342636447</v>
      </c>
      <c r="M61" s="24">
        <v>0.21</v>
      </c>
      <c r="N61" s="20">
        <f t="shared" si="10"/>
        <v>0.08621641245612043</v>
      </c>
      <c r="O61" s="6">
        <v>81</v>
      </c>
      <c r="P61" s="22">
        <f t="shared" si="6"/>
        <v>92.53176466853125</v>
      </c>
      <c r="R61" s="6"/>
      <c r="S61" s="22"/>
      <c r="AB61" s="22"/>
      <c r="AC61" s="22"/>
      <c r="AD61" s="22"/>
      <c r="AG61" s="22"/>
    </row>
    <row r="62" spans="1:33" ht="15">
      <c r="A62" s="5">
        <v>59</v>
      </c>
      <c r="B62" s="19">
        <f>+PDs!H63</f>
        <v>0.006422859325646219</v>
      </c>
      <c r="C62" s="20">
        <f t="shared" si="0"/>
        <v>-2.4880181239607144</v>
      </c>
      <c r="D62" s="21">
        <f t="shared" si="7"/>
        <v>0.20703834568057017</v>
      </c>
      <c r="E62" s="20">
        <f t="shared" si="1"/>
        <v>0.4550146653467009</v>
      </c>
      <c r="F62" s="20">
        <f t="shared" si="8"/>
        <v>3.090232306167813</v>
      </c>
      <c r="G62" s="20">
        <f t="shared" si="2"/>
        <v>0.8904839438863734</v>
      </c>
      <c r="H62" s="20">
        <f t="shared" si="3"/>
        <v>-1.2149765447812015</v>
      </c>
      <c r="I62" s="20">
        <f t="shared" si="4"/>
        <v>0.11218751867711942</v>
      </c>
      <c r="J62" s="20">
        <f t="shared" si="5"/>
        <v>0.1560593805837493</v>
      </c>
      <c r="K62" s="6">
        <v>4</v>
      </c>
      <c r="L62" s="20">
        <f t="shared" si="9"/>
        <v>1.6112696972303167</v>
      </c>
      <c r="M62" s="24">
        <v>0.32</v>
      </c>
      <c r="N62" s="20">
        <f t="shared" si="10"/>
        <v>0.05453292500829305</v>
      </c>
      <c r="O62" s="6">
        <v>72</v>
      </c>
      <c r="P62" s="22">
        <f t="shared" si="6"/>
        <v>52.02441045791157</v>
      </c>
      <c r="R62" s="6"/>
      <c r="S62" s="22"/>
      <c r="AB62" s="22"/>
      <c r="AC62" s="22"/>
      <c r="AD62" s="22"/>
      <c r="AG62" s="22"/>
    </row>
    <row r="63" spans="1:33" ht="15">
      <c r="A63" s="5">
        <v>60</v>
      </c>
      <c r="B63" s="19">
        <f>+PDs!H64</f>
        <v>0.06539574510517802</v>
      </c>
      <c r="C63" s="20">
        <f t="shared" si="0"/>
        <v>-1.510988070879356</v>
      </c>
      <c r="D63" s="21">
        <f t="shared" si="7"/>
        <v>0.12456174163233782</v>
      </c>
      <c r="E63" s="20">
        <f t="shared" si="1"/>
        <v>0.3529330554543423</v>
      </c>
      <c r="F63" s="20">
        <f t="shared" si="8"/>
        <v>3.090232306167813</v>
      </c>
      <c r="G63" s="20">
        <f t="shared" si="2"/>
        <v>0.9356485763189416</v>
      </c>
      <c r="H63" s="20">
        <f t="shared" si="3"/>
        <v>-0.4492530119091911</v>
      </c>
      <c r="I63" s="20">
        <f t="shared" si="4"/>
        <v>0.32662457487876173</v>
      </c>
      <c r="J63" s="20">
        <f t="shared" si="5"/>
        <v>0.07178187065278722</v>
      </c>
      <c r="K63" s="6">
        <v>2</v>
      </c>
      <c r="L63" s="20">
        <f t="shared" si="9"/>
        <v>1.0804434417484674</v>
      </c>
      <c r="M63" s="24">
        <v>0.16</v>
      </c>
      <c r="N63" s="20">
        <f t="shared" si="10"/>
        <v>0.04515887614791924</v>
      </c>
      <c r="O63" s="6">
        <v>90</v>
      </c>
      <c r="P63" s="22">
        <f t="shared" si="6"/>
        <v>53.8519598063937</v>
      </c>
      <c r="R63" s="6"/>
      <c r="S63" s="22"/>
      <c r="AB63" s="22"/>
      <c r="AC63" s="22"/>
      <c r="AD63" s="22"/>
      <c r="AG63" s="22"/>
    </row>
    <row r="64" spans="1:33" ht="15">
      <c r="A64" s="5">
        <v>61</v>
      </c>
      <c r="B64" s="19">
        <f>+PDs!H65</f>
        <v>0.008836804933092355</v>
      </c>
      <c r="C64" s="20">
        <f t="shared" si="0"/>
        <v>-2.3723861308392125</v>
      </c>
      <c r="D64" s="21">
        <f t="shared" si="7"/>
        <v>0.1971422790074789</v>
      </c>
      <c r="E64" s="20">
        <f t="shared" si="1"/>
        <v>0.4440070708980645</v>
      </c>
      <c r="F64" s="20">
        <f t="shared" si="8"/>
        <v>3.090232306167813</v>
      </c>
      <c r="G64" s="20">
        <f t="shared" si="2"/>
        <v>0.8960232815013911</v>
      </c>
      <c r="H64" s="20">
        <f t="shared" si="3"/>
        <v>-1.1163785102848558</v>
      </c>
      <c r="I64" s="20">
        <f t="shared" si="4"/>
        <v>0.13213007407993904</v>
      </c>
      <c r="J64" s="20">
        <f t="shared" si="5"/>
        <v>0.14255555723916644</v>
      </c>
      <c r="K64" s="6">
        <v>4</v>
      </c>
      <c r="L64" s="20">
        <f t="shared" si="9"/>
        <v>1.543989832212805</v>
      </c>
      <c r="M64" s="24">
        <v>0.18</v>
      </c>
      <c r="N64" s="20">
        <f t="shared" si="10"/>
        <v>0.03426543970974144</v>
      </c>
      <c r="O64" s="6">
        <v>72</v>
      </c>
      <c r="P64" s="22">
        <f t="shared" si="6"/>
        <v>32.689229483093335</v>
      </c>
      <c r="R64" s="6"/>
      <c r="S64" s="22"/>
      <c r="AB64" s="22"/>
      <c r="AC64" s="22"/>
      <c r="AD64" s="22"/>
      <c r="AG64" s="22"/>
    </row>
    <row r="65" spans="1:33" ht="15">
      <c r="A65" s="5">
        <v>62</v>
      </c>
      <c r="B65" s="19">
        <f>+PDs!H66</f>
        <v>0.0032249095343230487</v>
      </c>
      <c r="C65" s="20">
        <f t="shared" si="0"/>
        <v>-2.7239913758173464</v>
      </c>
      <c r="D65" s="21">
        <f t="shared" si="7"/>
        <v>0.2221299749246253</v>
      </c>
      <c r="E65" s="20">
        <f t="shared" si="1"/>
        <v>0.47130666760043327</v>
      </c>
      <c r="F65" s="20">
        <f t="shared" si="8"/>
        <v>3.090232306167813</v>
      </c>
      <c r="G65" s="20">
        <f t="shared" si="2"/>
        <v>0.8819694014394007</v>
      </c>
      <c r="H65" s="20">
        <f t="shared" si="3"/>
        <v>-1.4371748990583142</v>
      </c>
      <c r="I65" s="20">
        <f t="shared" si="4"/>
        <v>0.07533415167963942</v>
      </c>
      <c r="J65" s="20">
        <f t="shared" si="5"/>
        <v>0.18730256525840824</v>
      </c>
      <c r="K65" s="6">
        <v>4</v>
      </c>
      <c r="L65" s="20">
        <f t="shared" si="9"/>
        <v>1.7814626281282122</v>
      </c>
      <c r="M65" s="24">
        <v>0.24</v>
      </c>
      <c r="N65" s="20">
        <f t="shared" si="10"/>
        <v>0.03083038080588695</v>
      </c>
      <c r="O65" s="6">
        <v>45</v>
      </c>
      <c r="P65" s="22">
        <f t="shared" si="6"/>
        <v>18.382614555510095</v>
      </c>
      <c r="R65" s="6"/>
      <c r="S65" s="22"/>
      <c r="AB65" s="22"/>
      <c r="AC65" s="22"/>
      <c r="AD65" s="22"/>
      <c r="AG65" s="22"/>
    </row>
    <row r="66" spans="1:33" ht="15">
      <c r="A66" s="5">
        <v>63</v>
      </c>
      <c r="B66" s="19">
        <f>+PDs!H67</f>
        <v>0.0357268399899409</v>
      </c>
      <c r="C66" s="20">
        <f t="shared" si="0"/>
        <v>-1.8025833108563527</v>
      </c>
      <c r="D66" s="21">
        <f t="shared" si="7"/>
        <v>0.1401086434151123</v>
      </c>
      <c r="E66" s="20">
        <f t="shared" si="1"/>
        <v>0.374310891392586</v>
      </c>
      <c r="F66" s="20">
        <f t="shared" si="8"/>
        <v>3.090232306167813</v>
      </c>
      <c r="G66" s="20">
        <f t="shared" si="2"/>
        <v>0.9273032710957552</v>
      </c>
      <c r="H66" s="20">
        <f t="shared" si="3"/>
        <v>-0.6965096768841414</v>
      </c>
      <c r="I66" s="20">
        <f t="shared" si="4"/>
        <v>0.2430548496087137</v>
      </c>
      <c r="J66" s="20">
        <f t="shared" si="5"/>
        <v>0.09062442545495132</v>
      </c>
      <c r="K66" s="6">
        <v>5</v>
      </c>
      <c r="L66" s="20">
        <f t="shared" si="9"/>
        <v>1.4195267590761917</v>
      </c>
      <c r="M66" s="24">
        <v>0.29</v>
      </c>
      <c r="N66" s="20">
        <f t="shared" si="10"/>
        <v>0.08534922069235766</v>
      </c>
      <c r="O66" s="6">
        <v>18</v>
      </c>
      <c r="P66" s="22">
        <f t="shared" si="6"/>
        <v>20.3557891351273</v>
      </c>
      <c r="R66" s="6"/>
      <c r="S66" s="22"/>
      <c r="AB66" s="22"/>
      <c r="AC66" s="22"/>
      <c r="AD66" s="22"/>
      <c r="AG66" s="22"/>
    </row>
    <row r="67" spans="1:33" ht="15">
      <c r="A67" s="5">
        <v>64</v>
      </c>
      <c r="B67" s="19">
        <f>+PDs!H68</f>
        <v>0.0016995294865326746</v>
      </c>
      <c r="C67" s="20">
        <f t="shared" si="0"/>
        <v>-2.9291357878838586</v>
      </c>
      <c r="D67" s="21">
        <f t="shared" si="7"/>
        <v>0.23022406719307484</v>
      </c>
      <c r="E67" s="20">
        <f t="shared" si="1"/>
        <v>0.47981670166124357</v>
      </c>
      <c r="F67" s="20">
        <f t="shared" si="8"/>
        <v>3.090232306167813</v>
      </c>
      <c r="G67" s="20">
        <f t="shared" si="2"/>
        <v>0.8773687553172412</v>
      </c>
      <c r="H67" s="20">
        <f t="shared" si="3"/>
        <v>-1.6485550763070094</v>
      </c>
      <c r="I67" s="20">
        <f t="shared" si="4"/>
        <v>0.049619409279733614</v>
      </c>
      <c r="J67" s="20">
        <f t="shared" si="5"/>
        <v>0.21890625045592657</v>
      </c>
      <c r="K67" s="6">
        <v>5</v>
      </c>
      <c r="L67" s="20">
        <f t="shared" si="9"/>
        <v>2.303710600762574</v>
      </c>
      <c r="M67" s="24">
        <v>0.3</v>
      </c>
      <c r="N67" s="20">
        <f t="shared" si="10"/>
        <v>0.033118060520059577</v>
      </c>
      <c r="O67" s="6">
        <v>63</v>
      </c>
      <c r="P67" s="22">
        <f t="shared" si="6"/>
        <v>27.645301019119735</v>
      </c>
      <c r="R67" s="6"/>
      <c r="S67" s="22"/>
      <c r="AB67" s="22"/>
      <c r="AC67" s="22"/>
      <c r="AD67" s="22"/>
      <c r="AG67" s="22"/>
    </row>
    <row r="68" spans="1:33" ht="15">
      <c r="A68" s="5">
        <v>65</v>
      </c>
      <c r="B68" s="19">
        <f>+PDs!H69</f>
        <v>0.14302087468818311</v>
      </c>
      <c r="C68" s="20">
        <f aca="true" t="shared" si="11" ref="C68:C131">NORMSINV(B68)</f>
        <v>-1.0668451880586138</v>
      </c>
      <c r="D68" s="21">
        <f t="shared" si="7"/>
        <v>0.12009408543828268</v>
      </c>
      <c r="E68" s="20">
        <f aca="true" t="shared" si="12" ref="E68:E131">SQRT(D68)</f>
        <v>0.34654593553854107</v>
      </c>
      <c r="F68" s="20">
        <f t="shared" si="8"/>
        <v>3.090232306167813</v>
      </c>
      <c r="G68" s="20">
        <f aca="true" t="shared" si="13" ref="G68:G131">SQRT(1-D68)</f>
        <v>0.9380330029171241</v>
      </c>
      <c r="H68" s="20">
        <f aca="true" t="shared" si="14" ref="H68:H131">(C68+E68*F68)/G68</f>
        <v>0.004330612570241571</v>
      </c>
      <c r="I68" s="20">
        <f aca="true" t="shared" si="15" ref="I68:I131">NORMSDIST(H68)</f>
        <v>0.5017276590541602</v>
      </c>
      <c r="J68" s="20">
        <f aca="true" t="shared" si="16" ref="J68:J131">(0.11852-0.05478*LN(B68))^2</f>
        <v>0.050649397127828635</v>
      </c>
      <c r="K68" s="6">
        <v>1</v>
      </c>
      <c r="L68" s="20">
        <f t="shared" si="9"/>
        <v>1</v>
      </c>
      <c r="M68" s="24">
        <v>0.32</v>
      </c>
      <c r="N68" s="20">
        <f t="shared" si="10"/>
        <v>0.11478617099711265</v>
      </c>
      <c r="O68" s="6">
        <v>90</v>
      </c>
      <c r="P68" s="22">
        <f aca="true" t="shared" si="17" ref="P68:P131">+O68*N68*12.5*1.06</f>
        <v>136.88250891405684</v>
      </c>
      <c r="R68" s="6"/>
      <c r="S68" s="22"/>
      <c r="AB68" s="22"/>
      <c r="AC68" s="22"/>
      <c r="AD68" s="22"/>
      <c r="AG68" s="22"/>
    </row>
    <row r="69" spans="1:33" ht="15">
      <c r="A69" s="5">
        <v>66</v>
      </c>
      <c r="B69" s="19">
        <f>+PDs!H70</f>
        <v>0.000616225990801048</v>
      </c>
      <c r="C69" s="20">
        <f t="shared" si="11"/>
        <v>-3.2312613402734875</v>
      </c>
      <c r="D69" s="21">
        <f aca="true" t="shared" si="18" ref="D69:D132">0.12*(1-EXP(-50*B69))/(1-EXP(-50))+0.24*(1-(1-EXP(-50*B69))/(1-EXP(-50)))</f>
        <v>0.23635902369889633</v>
      </c>
      <c r="E69" s="20">
        <f t="shared" si="12"/>
        <v>0.4861676909245372</v>
      </c>
      <c r="F69" s="20">
        <f aca="true" t="shared" si="19" ref="F69:F132">NORMSINV(0.999)</f>
        <v>3.090232306167813</v>
      </c>
      <c r="G69" s="20">
        <f t="shared" si="13"/>
        <v>0.873865536739551</v>
      </c>
      <c r="H69" s="20">
        <f t="shared" si="14"/>
        <v>-1.978439660195407</v>
      </c>
      <c r="I69" s="20">
        <f t="shared" si="15"/>
        <v>0.023939564657075706</v>
      </c>
      <c r="J69" s="20">
        <f t="shared" si="16"/>
        <v>0.2739979200407773</v>
      </c>
      <c r="K69" s="6">
        <v>4</v>
      </c>
      <c r="L69" s="20">
        <f aca="true" t="shared" si="20" ref="L69:L132">(1+(K69-2.5)*J69)/(1-1.5*J69)</f>
        <v>2.395567752183881</v>
      </c>
      <c r="M69" s="24">
        <v>0.26</v>
      </c>
      <c r="N69" s="20">
        <f aca="true" t="shared" si="21" ref="N69:N132">M69*(I69-B69)*L69</f>
        <v>0.014526885875369659</v>
      </c>
      <c r="O69" s="6">
        <v>81</v>
      </c>
      <c r="P69" s="22">
        <f t="shared" si="17"/>
        <v>15.590980265740487</v>
      </c>
      <c r="R69" s="6"/>
      <c r="S69" s="22"/>
      <c r="AB69" s="22"/>
      <c r="AC69" s="22"/>
      <c r="AD69" s="22"/>
      <c r="AG69" s="22"/>
    </row>
    <row r="70" spans="1:33" ht="15">
      <c r="A70" s="5">
        <v>67</v>
      </c>
      <c r="B70" s="19">
        <f>+PDs!H71</f>
        <v>0.03741631262952565</v>
      </c>
      <c r="C70" s="20">
        <f t="shared" si="11"/>
        <v>-1.7814888471846202</v>
      </c>
      <c r="D70" s="21">
        <f t="shared" si="18"/>
        <v>0.13847976059485506</v>
      </c>
      <c r="E70" s="20">
        <f t="shared" si="12"/>
        <v>0.37212868821800754</v>
      </c>
      <c r="F70" s="20">
        <f t="shared" si="19"/>
        <v>3.090232306167813</v>
      </c>
      <c r="G70" s="20">
        <f t="shared" si="13"/>
        <v>0.9281811457927515</v>
      </c>
      <c r="H70" s="20">
        <f t="shared" si="14"/>
        <v>-0.6803895507510054</v>
      </c>
      <c r="I70" s="20">
        <f t="shared" si="15"/>
        <v>0.24812891778487334</v>
      </c>
      <c r="J70" s="20">
        <f t="shared" si="16"/>
        <v>0.08910692158578773</v>
      </c>
      <c r="K70" s="6">
        <v>4</v>
      </c>
      <c r="L70" s="20">
        <f t="shared" si="20"/>
        <v>1.3085634770938184</v>
      </c>
      <c r="M70" s="24">
        <v>0.15</v>
      </c>
      <c r="N70" s="20">
        <f t="shared" si="21"/>
        <v>0.041359622890436785</v>
      </c>
      <c r="O70" s="6">
        <v>90</v>
      </c>
      <c r="P70" s="22">
        <f t="shared" si="17"/>
        <v>49.32135029684587</v>
      </c>
      <c r="R70" s="6"/>
      <c r="S70" s="22"/>
      <c r="AB70" s="22"/>
      <c r="AC70" s="22"/>
      <c r="AD70" s="22"/>
      <c r="AG70" s="22"/>
    </row>
    <row r="71" spans="1:33" ht="15">
      <c r="A71" s="5">
        <v>68</v>
      </c>
      <c r="B71" s="19">
        <f>+PDs!H72</f>
        <v>6.0425803313136454E-05</v>
      </c>
      <c r="C71" s="20">
        <f t="shared" si="11"/>
        <v>-3.844392175914156</v>
      </c>
      <c r="D71" s="21">
        <f t="shared" si="18"/>
        <v>0.23963799232061497</v>
      </c>
      <c r="E71" s="20">
        <f t="shared" si="12"/>
        <v>0.489528336585958</v>
      </c>
      <c r="F71" s="20">
        <f t="shared" si="19"/>
        <v>3.090232306167813</v>
      </c>
      <c r="G71" s="20">
        <f t="shared" si="13"/>
        <v>0.8719873896332361</v>
      </c>
      <c r="H71" s="20">
        <f t="shared" si="14"/>
        <v>-2.673933044367006</v>
      </c>
      <c r="I71" s="20">
        <f t="shared" si="15"/>
        <v>0.0037483708712754</v>
      </c>
      <c r="J71" s="20">
        <f t="shared" si="16"/>
        <v>0.4233559472003035</v>
      </c>
      <c r="K71" s="6">
        <v>2</v>
      </c>
      <c r="L71" s="20">
        <f t="shared" si="20"/>
        <v>2.1599871092919685</v>
      </c>
      <c r="M71" s="24">
        <v>0.31</v>
      </c>
      <c r="N71" s="20">
        <f t="shared" si="21"/>
        <v>0.0024694332800383684</v>
      </c>
      <c r="O71" s="6">
        <v>63</v>
      </c>
      <c r="P71" s="22">
        <f t="shared" si="17"/>
        <v>2.061359430512028</v>
      </c>
      <c r="R71" s="6"/>
      <c r="S71" s="22"/>
      <c r="AB71" s="22"/>
      <c r="AC71" s="22"/>
      <c r="AD71" s="22"/>
      <c r="AG71" s="22"/>
    </row>
    <row r="72" spans="1:33" ht="15">
      <c r="A72" s="5">
        <v>69</v>
      </c>
      <c r="B72" s="19">
        <f>+PDs!H73</f>
        <v>0.0009213890673094486</v>
      </c>
      <c r="C72" s="20">
        <f t="shared" si="11"/>
        <v>-3.114466608441359</v>
      </c>
      <c r="D72" s="21">
        <f t="shared" si="18"/>
        <v>0.23459707603388052</v>
      </c>
      <c r="E72" s="20">
        <f t="shared" si="12"/>
        <v>0.484352223112355</v>
      </c>
      <c r="F72" s="20">
        <f t="shared" si="19"/>
        <v>3.090232306167813</v>
      </c>
      <c r="G72" s="20">
        <f t="shared" si="13"/>
        <v>0.8748730902057278</v>
      </c>
      <c r="H72" s="20">
        <f t="shared" si="14"/>
        <v>-1.8490747276670183</v>
      </c>
      <c r="I72" s="20">
        <f t="shared" si="15"/>
        <v>0.03222351152262646</v>
      </c>
      <c r="J72" s="20">
        <f t="shared" si="16"/>
        <v>0.2514138244657425</v>
      </c>
      <c r="K72" s="6">
        <v>2</v>
      </c>
      <c r="L72" s="20">
        <f t="shared" si="20"/>
        <v>1.403631713685889</v>
      </c>
      <c r="M72" s="24">
        <v>0.18</v>
      </c>
      <c r="N72" s="20">
        <f t="shared" si="21"/>
        <v>0.007908597321113188</v>
      </c>
      <c r="O72" s="6">
        <v>27</v>
      </c>
      <c r="P72" s="22">
        <f t="shared" si="17"/>
        <v>2.829300691628243</v>
      </c>
      <c r="R72" s="6"/>
      <c r="S72" s="22"/>
      <c r="AB72" s="22"/>
      <c r="AC72" s="22"/>
      <c r="AD72" s="22"/>
      <c r="AG72" s="22"/>
    </row>
    <row r="73" spans="1:33" ht="15">
      <c r="A73" s="5">
        <v>70</v>
      </c>
      <c r="B73" s="19">
        <f>+PDs!H74</f>
        <v>0.007703740379092372</v>
      </c>
      <c r="C73" s="20">
        <f t="shared" si="11"/>
        <v>-2.4226566634767326</v>
      </c>
      <c r="D73" s="21">
        <f t="shared" si="18"/>
        <v>0.20163880691243333</v>
      </c>
      <c r="E73" s="20">
        <f t="shared" si="12"/>
        <v>0.4490420992651283</v>
      </c>
      <c r="F73" s="20">
        <f t="shared" si="19"/>
        <v>3.090232306167813</v>
      </c>
      <c r="G73" s="20">
        <f t="shared" si="13"/>
        <v>0.8935106004337983</v>
      </c>
      <c r="H73" s="20">
        <f t="shared" si="14"/>
        <v>-1.1583659567057425</v>
      </c>
      <c r="I73" s="20">
        <f t="shared" si="15"/>
        <v>0.12335736282648878</v>
      </c>
      <c r="J73" s="20">
        <f t="shared" si="16"/>
        <v>0.14828828604915673</v>
      </c>
      <c r="K73" s="6">
        <v>4</v>
      </c>
      <c r="L73" s="20">
        <f t="shared" si="20"/>
        <v>1.5721237288966823</v>
      </c>
      <c r="M73" s="24">
        <v>0.17</v>
      </c>
      <c r="N73" s="20">
        <f t="shared" si="21"/>
        <v>0.030909706711009684</v>
      </c>
      <c r="O73" s="6">
        <v>9</v>
      </c>
      <c r="P73" s="22">
        <f t="shared" si="17"/>
        <v>3.685982525287905</v>
      </c>
      <c r="R73" s="6"/>
      <c r="S73" s="22"/>
      <c r="AB73" s="22"/>
      <c r="AC73" s="22"/>
      <c r="AD73" s="22"/>
      <c r="AG73" s="22"/>
    </row>
    <row r="74" spans="1:33" ht="15">
      <c r="A74" s="5">
        <v>71</v>
      </c>
      <c r="B74" s="19">
        <f>+PDs!H75</f>
        <v>0.0029820977845595124</v>
      </c>
      <c r="C74" s="20">
        <f t="shared" si="11"/>
        <v>-2.7497433650642975</v>
      </c>
      <c r="D74" s="21">
        <f t="shared" si="18"/>
        <v>0.22337745003826406</v>
      </c>
      <c r="E74" s="20">
        <f t="shared" si="12"/>
        <v>0.47262823660702297</v>
      </c>
      <c r="F74" s="20">
        <f t="shared" si="19"/>
        <v>3.090232306167813</v>
      </c>
      <c r="G74" s="20">
        <f t="shared" si="13"/>
        <v>0.8812619076992583</v>
      </c>
      <c r="H74" s="20">
        <f t="shared" si="14"/>
        <v>-1.4629161980459844</v>
      </c>
      <c r="I74" s="20">
        <f t="shared" si="15"/>
        <v>0.07174515557134757</v>
      </c>
      <c r="J74" s="20">
        <f t="shared" si="16"/>
        <v>0.19103256843970015</v>
      </c>
      <c r="K74" s="6">
        <v>1</v>
      </c>
      <c r="L74" s="20">
        <f t="shared" si="20"/>
        <v>1</v>
      </c>
      <c r="M74" s="24">
        <v>0.17</v>
      </c>
      <c r="N74" s="20">
        <f t="shared" si="21"/>
        <v>0.01168971982375397</v>
      </c>
      <c r="O74" s="6">
        <v>45</v>
      </c>
      <c r="P74" s="22">
        <f t="shared" si="17"/>
        <v>6.969995444913304</v>
      </c>
      <c r="R74" s="6"/>
      <c r="S74" s="22"/>
      <c r="AB74" s="22"/>
      <c r="AC74" s="22"/>
      <c r="AD74" s="22"/>
      <c r="AG74" s="22"/>
    </row>
    <row r="75" spans="1:33" ht="15">
      <c r="A75" s="5">
        <v>72</v>
      </c>
      <c r="B75" s="19">
        <f>+PDs!H76</f>
        <v>0.00500795011854136</v>
      </c>
      <c r="C75" s="20">
        <f t="shared" si="11"/>
        <v>-2.5752798819799887</v>
      </c>
      <c r="D75" s="21">
        <f t="shared" si="18"/>
        <v>0.21341895199986088</v>
      </c>
      <c r="E75" s="20">
        <f t="shared" si="12"/>
        <v>0.461972890979396</v>
      </c>
      <c r="F75" s="20">
        <f t="shared" si="19"/>
        <v>3.090232306167813</v>
      </c>
      <c r="G75" s="20">
        <f t="shared" si="13"/>
        <v>0.8868940455320123</v>
      </c>
      <c r="H75" s="20">
        <f t="shared" si="14"/>
        <v>-1.2940399537954648</v>
      </c>
      <c r="I75" s="20">
        <f t="shared" si="15"/>
        <v>0.09782581026678035</v>
      </c>
      <c r="J75" s="20">
        <f t="shared" si="16"/>
        <v>0.16701508644517563</v>
      </c>
      <c r="K75" s="6">
        <v>4</v>
      </c>
      <c r="L75" s="20">
        <f t="shared" si="20"/>
        <v>1.668526201282659</v>
      </c>
      <c r="M75" s="24">
        <v>0.32</v>
      </c>
      <c r="N75" s="20">
        <f t="shared" si="21"/>
        <v>0.04955809011338442</v>
      </c>
      <c r="O75" s="6">
        <v>90</v>
      </c>
      <c r="P75" s="22">
        <f t="shared" si="17"/>
        <v>59.09802246021092</v>
      </c>
      <c r="R75" s="6"/>
      <c r="S75" s="22"/>
      <c r="AB75" s="22"/>
      <c r="AC75" s="22"/>
      <c r="AD75" s="22"/>
      <c r="AG75" s="22"/>
    </row>
    <row r="76" spans="1:33" ht="15">
      <c r="A76" s="5">
        <v>73</v>
      </c>
      <c r="B76" s="19">
        <f>+PDs!H77</f>
        <v>0.022894106161539425</v>
      </c>
      <c r="C76" s="20">
        <f t="shared" si="11"/>
        <v>-1.9973404474008365</v>
      </c>
      <c r="D76" s="21">
        <f t="shared" si="18"/>
        <v>0.15819812515534515</v>
      </c>
      <c r="E76" s="20">
        <f t="shared" si="12"/>
        <v>0.39774127916944346</v>
      </c>
      <c r="F76" s="20">
        <f t="shared" si="19"/>
        <v>3.090232306167813</v>
      </c>
      <c r="G76" s="20">
        <f t="shared" si="13"/>
        <v>0.9174976157160599</v>
      </c>
      <c r="H76" s="20">
        <f t="shared" si="14"/>
        <v>-0.837307349747551</v>
      </c>
      <c r="I76" s="20">
        <f t="shared" si="15"/>
        <v>0.2012099145136763</v>
      </c>
      <c r="J76" s="20">
        <f t="shared" si="16"/>
        <v>0.10589638980096439</v>
      </c>
      <c r="K76" s="6">
        <v>5</v>
      </c>
      <c r="L76" s="20">
        <f t="shared" si="20"/>
        <v>1.5035758570888036</v>
      </c>
      <c r="M76" s="24">
        <v>0.25</v>
      </c>
      <c r="N76" s="20">
        <f t="shared" si="21"/>
        <v>0.06702783609388677</v>
      </c>
      <c r="O76" s="6">
        <v>27</v>
      </c>
      <c r="P76" s="22">
        <f t="shared" si="17"/>
        <v>23.97920836258799</v>
      </c>
      <c r="R76" s="6"/>
      <c r="S76" s="22"/>
      <c r="AB76" s="22"/>
      <c r="AC76" s="22"/>
      <c r="AD76" s="22"/>
      <c r="AG76" s="22"/>
    </row>
    <row r="77" spans="1:33" ht="15">
      <c r="A77" s="5">
        <v>74</v>
      </c>
      <c r="B77" s="19">
        <f>+PDs!H78</f>
        <v>0.11484119793500344</v>
      </c>
      <c r="C77" s="20">
        <f t="shared" si="11"/>
        <v>-1.2011773954565181</v>
      </c>
      <c r="D77" s="21">
        <f t="shared" si="18"/>
        <v>0.12038497836003778</v>
      </c>
      <c r="E77" s="20">
        <f t="shared" si="12"/>
        <v>0.3469653849594189</v>
      </c>
      <c r="F77" s="20">
        <f t="shared" si="19"/>
        <v>3.090232306167813</v>
      </c>
      <c r="G77" s="20">
        <f t="shared" si="13"/>
        <v>0.9378779353625728</v>
      </c>
      <c r="H77" s="20">
        <f t="shared" si="14"/>
        <v>-0.13751656678340562</v>
      </c>
      <c r="I77" s="20">
        <f t="shared" si="15"/>
        <v>0.44531124937266625</v>
      </c>
      <c r="J77" s="20">
        <f t="shared" si="16"/>
        <v>0.056204626503858546</v>
      </c>
      <c r="K77" s="6">
        <v>1</v>
      </c>
      <c r="L77" s="20">
        <f t="shared" si="20"/>
        <v>1</v>
      </c>
      <c r="M77" s="24">
        <v>0.16</v>
      </c>
      <c r="N77" s="20">
        <f t="shared" si="21"/>
        <v>0.052875208230026054</v>
      </c>
      <c r="O77" s="6">
        <v>45</v>
      </c>
      <c r="P77" s="22">
        <f t="shared" si="17"/>
        <v>31.526842907153036</v>
      </c>
      <c r="R77" s="6"/>
      <c r="S77" s="22"/>
      <c r="AB77" s="22"/>
      <c r="AC77" s="22"/>
      <c r="AD77" s="22"/>
      <c r="AG77" s="22"/>
    </row>
    <row r="78" spans="1:33" ht="15">
      <c r="A78" s="5">
        <v>75</v>
      </c>
      <c r="B78" s="19">
        <f>+PDs!H79</f>
        <v>0.019106445729887143</v>
      </c>
      <c r="C78" s="20">
        <f t="shared" si="11"/>
        <v>-2.072563815757731</v>
      </c>
      <c r="D78" s="21">
        <f t="shared" si="18"/>
        <v>0.16616257737344686</v>
      </c>
      <c r="E78" s="20">
        <f t="shared" si="12"/>
        <v>0.40763044215741157</v>
      </c>
      <c r="F78" s="20">
        <f t="shared" si="19"/>
        <v>3.090232306167813</v>
      </c>
      <c r="G78" s="20">
        <f t="shared" si="13"/>
        <v>0.913146988510915</v>
      </c>
      <c r="H78" s="20">
        <f t="shared" si="14"/>
        <v>-0.8902083286186196</v>
      </c>
      <c r="I78" s="20">
        <f t="shared" si="15"/>
        <v>0.18667701669621095</v>
      </c>
      <c r="J78" s="20">
        <f t="shared" si="16"/>
        <v>0.11244246902837819</v>
      </c>
      <c r="K78" s="6">
        <v>1</v>
      </c>
      <c r="L78" s="20">
        <f t="shared" si="20"/>
        <v>1</v>
      </c>
      <c r="M78" s="24">
        <v>0.16</v>
      </c>
      <c r="N78" s="20">
        <f t="shared" si="21"/>
        <v>0.02681129135461181</v>
      </c>
      <c r="O78" s="6">
        <v>90</v>
      </c>
      <c r="P78" s="22">
        <f t="shared" si="17"/>
        <v>31.97246494037459</v>
      </c>
      <c r="R78" s="6"/>
      <c r="S78" s="22"/>
      <c r="AB78" s="22"/>
      <c r="AC78" s="22"/>
      <c r="AD78" s="22"/>
      <c r="AG78" s="22"/>
    </row>
    <row r="79" spans="1:33" ht="15">
      <c r="A79" s="5">
        <v>76</v>
      </c>
      <c r="B79" s="19">
        <f>+PDs!H80</f>
        <v>0.01512666465984462</v>
      </c>
      <c r="C79" s="20">
        <f t="shared" si="11"/>
        <v>-2.1667577663886495</v>
      </c>
      <c r="D79" s="21">
        <f t="shared" si="18"/>
        <v>0.17632612783332416</v>
      </c>
      <c r="E79" s="20">
        <f t="shared" si="12"/>
        <v>0.4199120477353849</v>
      </c>
      <c r="F79" s="20">
        <f t="shared" si="19"/>
        <v>3.090232306167813</v>
      </c>
      <c r="G79" s="20">
        <f t="shared" si="13"/>
        <v>0.9075648032877189</v>
      </c>
      <c r="H79" s="20">
        <f t="shared" si="14"/>
        <v>-0.9576528172745229</v>
      </c>
      <c r="I79" s="20">
        <f t="shared" si="15"/>
        <v>0.16911892813445642</v>
      </c>
      <c r="J79" s="20">
        <f t="shared" si="16"/>
        <v>0.1211869822715442</v>
      </c>
      <c r="K79" s="6">
        <v>2</v>
      </c>
      <c r="L79" s="20">
        <f t="shared" si="20"/>
        <v>1.1481105966466039</v>
      </c>
      <c r="M79" s="24">
        <v>0.23</v>
      </c>
      <c r="N79" s="20">
        <f t="shared" si="21"/>
        <v>0.04066403438426345</v>
      </c>
      <c r="O79" s="6">
        <v>81</v>
      </c>
      <c r="P79" s="22">
        <f t="shared" si="17"/>
        <v>43.64267490291075</v>
      </c>
      <c r="R79" s="6"/>
      <c r="S79" s="22"/>
      <c r="AB79" s="22"/>
      <c r="AC79" s="22"/>
      <c r="AD79" s="22"/>
      <c r="AG79" s="22"/>
    </row>
    <row r="80" spans="1:33" ht="15">
      <c r="A80" s="5">
        <v>77</v>
      </c>
      <c r="B80" s="19">
        <f>+PDs!H81</f>
        <v>0.008814374983782297</v>
      </c>
      <c r="C80" s="20">
        <f t="shared" si="11"/>
        <v>-2.3733248882396776</v>
      </c>
      <c r="D80" s="21">
        <f t="shared" si="18"/>
        <v>0.19722884240911367</v>
      </c>
      <c r="E80" s="20">
        <f t="shared" si="12"/>
        <v>0.44410453995553084</v>
      </c>
      <c r="F80" s="20">
        <f t="shared" si="19"/>
        <v>3.090232306167813</v>
      </c>
      <c r="G80" s="20">
        <f t="shared" si="13"/>
        <v>0.8959749759847573</v>
      </c>
      <c r="H80" s="20">
        <f t="shared" si="14"/>
        <v>-1.11715027582459</v>
      </c>
      <c r="I80" s="20">
        <f t="shared" si="15"/>
        <v>0.13196503852799452</v>
      </c>
      <c r="J80" s="20">
        <f t="shared" si="16"/>
        <v>0.14266070715803603</v>
      </c>
      <c r="K80" s="6">
        <v>4</v>
      </c>
      <c r="L80" s="20">
        <f t="shared" si="20"/>
        <v>1.5445003232093446</v>
      </c>
      <c r="M80" s="24">
        <v>0.34</v>
      </c>
      <c r="N80" s="20">
        <f t="shared" si="21"/>
        <v>0.06467012148014356</v>
      </c>
      <c r="O80" s="6">
        <v>27</v>
      </c>
      <c r="P80" s="22">
        <f t="shared" si="17"/>
        <v>23.13573595952136</v>
      </c>
      <c r="R80" s="6"/>
      <c r="S80" s="22"/>
      <c r="AB80" s="22"/>
      <c r="AC80" s="22"/>
      <c r="AD80" s="22"/>
      <c r="AG80" s="22"/>
    </row>
    <row r="81" spans="1:33" ht="15">
      <c r="A81" s="5">
        <v>78</v>
      </c>
      <c r="B81" s="19">
        <f>+PDs!H82</f>
        <v>0.0015323712879767603</v>
      </c>
      <c r="C81" s="20">
        <f t="shared" si="11"/>
        <v>-2.9611684598616868</v>
      </c>
      <c r="D81" s="21">
        <f t="shared" si="18"/>
        <v>0.23114917059879372</v>
      </c>
      <c r="E81" s="20">
        <f t="shared" si="12"/>
        <v>0.48077975269222156</v>
      </c>
      <c r="F81" s="20">
        <f t="shared" si="19"/>
        <v>3.090232306167813</v>
      </c>
      <c r="G81" s="20">
        <f t="shared" si="13"/>
        <v>0.8768413935263357</v>
      </c>
      <c r="H81" s="20">
        <f t="shared" si="14"/>
        <v>-1.6826844020297695</v>
      </c>
      <c r="I81" s="20">
        <f t="shared" si="15"/>
        <v>0.046218101425467346</v>
      </c>
      <c r="J81" s="20">
        <f t="shared" si="16"/>
        <v>0.2242456549603082</v>
      </c>
      <c r="K81" s="6">
        <v>3</v>
      </c>
      <c r="L81" s="20">
        <f t="shared" si="20"/>
        <v>1.6758137581679577</v>
      </c>
      <c r="M81" s="24">
        <v>0.25</v>
      </c>
      <c r="N81" s="20">
        <f t="shared" si="21"/>
        <v>0.018721240339546818</v>
      </c>
      <c r="O81" s="6">
        <v>36</v>
      </c>
      <c r="P81" s="22">
        <f t="shared" si="17"/>
        <v>8.930031641963831</v>
      </c>
      <c r="R81" s="6"/>
      <c r="S81" s="22"/>
      <c r="AB81" s="22"/>
      <c r="AC81" s="22"/>
      <c r="AD81" s="22"/>
      <c r="AG81" s="22"/>
    </row>
    <row r="82" spans="1:33" ht="15">
      <c r="A82" s="5">
        <v>79</v>
      </c>
      <c r="B82" s="19">
        <f>+PDs!H83</f>
        <v>0.006532137567444755</v>
      </c>
      <c r="C82" s="20">
        <f t="shared" si="11"/>
        <v>-2.482012339187435</v>
      </c>
      <c r="D82" s="21">
        <f t="shared" si="18"/>
        <v>0.20656407268422303</v>
      </c>
      <c r="E82" s="20">
        <f t="shared" si="12"/>
        <v>0.4544932042222667</v>
      </c>
      <c r="F82" s="20">
        <f t="shared" si="19"/>
        <v>3.090232306167813</v>
      </c>
      <c r="G82" s="20">
        <f t="shared" si="13"/>
        <v>0.8907502047800926</v>
      </c>
      <c r="H82" s="20">
        <f t="shared" si="14"/>
        <v>-1.2096800548388071</v>
      </c>
      <c r="I82" s="20">
        <f t="shared" si="15"/>
        <v>0.11320084305463629</v>
      </c>
      <c r="J82" s="20">
        <f t="shared" si="16"/>
        <v>0.15533004845991846</v>
      </c>
      <c r="K82" s="6">
        <v>4</v>
      </c>
      <c r="L82" s="20">
        <f t="shared" si="20"/>
        <v>1.6075451783784203</v>
      </c>
      <c r="M82" s="24">
        <v>0.29</v>
      </c>
      <c r="N82" s="20">
        <f t="shared" si="21"/>
        <v>0.04972768132504272</v>
      </c>
      <c r="O82" s="6">
        <v>45</v>
      </c>
      <c r="P82" s="22">
        <f t="shared" si="17"/>
        <v>29.650129990056723</v>
      </c>
      <c r="R82" s="6"/>
      <c r="S82" s="22"/>
      <c r="AB82" s="22"/>
      <c r="AC82" s="22"/>
      <c r="AD82" s="22"/>
      <c r="AG82" s="22"/>
    </row>
    <row r="83" spans="1:33" ht="15">
      <c r="A83" s="5">
        <v>80</v>
      </c>
      <c r="B83" s="19">
        <f>+PDs!H84</f>
        <v>0.7446243700399444</v>
      </c>
      <c r="C83" s="20">
        <f t="shared" si="11"/>
        <v>0.6576683564410856</v>
      </c>
      <c r="D83" s="21">
        <f t="shared" si="18"/>
        <v>0.12000000000000001</v>
      </c>
      <c r="E83" s="20">
        <f t="shared" si="12"/>
        <v>0.34641016151377546</v>
      </c>
      <c r="F83" s="20">
        <f t="shared" si="19"/>
        <v>3.090232306167813</v>
      </c>
      <c r="G83" s="20">
        <f t="shared" si="13"/>
        <v>0.938083151964686</v>
      </c>
      <c r="H83" s="20">
        <f t="shared" si="14"/>
        <v>1.8422207297043756</v>
      </c>
      <c r="I83" s="20">
        <f t="shared" si="15"/>
        <v>0.9672785652949095</v>
      </c>
      <c r="J83" s="20">
        <f t="shared" si="16"/>
        <v>0.018136890679188174</v>
      </c>
      <c r="K83" s="6">
        <v>3</v>
      </c>
      <c r="L83" s="20">
        <f t="shared" si="20"/>
        <v>1.0372882199105862</v>
      </c>
      <c r="M83" s="24">
        <v>0.17</v>
      </c>
      <c r="N83" s="20">
        <f t="shared" si="21"/>
        <v>0.039262617554779965</v>
      </c>
      <c r="O83" s="6">
        <v>18</v>
      </c>
      <c r="P83" s="22">
        <f t="shared" si="17"/>
        <v>9.364134286815023</v>
      </c>
      <c r="R83" s="6"/>
      <c r="S83" s="22"/>
      <c r="AB83" s="22"/>
      <c r="AC83" s="22"/>
      <c r="AD83" s="22"/>
      <c r="AG83" s="22"/>
    </row>
    <row r="84" spans="1:33" ht="15">
      <c r="A84" s="5">
        <v>81</v>
      </c>
      <c r="B84" s="19">
        <f>+PDs!H85</f>
        <v>0.006675097296807449</v>
      </c>
      <c r="C84" s="20">
        <f t="shared" si="11"/>
        <v>-2.474288219538934</v>
      </c>
      <c r="D84" s="21">
        <f t="shared" si="18"/>
        <v>0.20594752004417483</v>
      </c>
      <c r="E84" s="20">
        <f t="shared" si="12"/>
        <v>0.45381441145491935</v>
      </c>
      <c r="F84" s="20">
        <f t="shared" si="19"/>
        <v>3.090232306167813</v>
      </c>
      <c r="G84" s="20">
        <f t="shared" si="13"/>
        <v>0.8910962237355881</v>
      </c>
      <c r="H84" s="20">
        <f t="shared" si="14"/>
        <v>-1.202896203243781</v>
      </c>
      <c r="I84" s="20">
        <f t="shared" si="15"/>
        <v>0.11450824489114836</v>
      </c>
      <c r="J84" s="20">
        <f t="shared" si="16"/>
        <v>0.15439663380015625</v>
      </c>
      <c r="K84" s="6">
        <v>3</v>
      </c>
      <c r="L84" s="20">
        <f t="shared" si="20"/>
        <v>1.401862621649494</v>
      </c>
      <c r="M84" s="24">
        <v>0.2</v>
      </c>
      <c r="N84" s="20">
        <f t="shared" si="21"/>
        <v>0.03023345179746392</v>
      </c>
      <c r="O84" s="6">
        <v>54</v>
      </c>
      <c r="P84" s="22">
        <f t="shared" si="17"/>
        <v>21.632034761085432</v>
      </c>
      <c r="R84" s="6"/>
      <c r="S84" s="22"/>
      <c r="AB84" s="22"/>
      <c r="AC84" s="22"/>
      <c r="AD84" s="22"/>
      <c r="AG84" s="22"/>
    </row>
    <row r="85" spans="1:33" ht="15">
      <c r="A85" s="5">
        <v>82</v>
      </c>
      <c r="B85" s="19">
        <f>+PDs!H86</f>
        <v>0.018259186649206106</v>
      </c>
      <c r="C85" s="20">
        <f t="shared" si="11"/>
        <v>-2.0911081165338947</v>
      </c>
      <c r="D85" s="21">
        <f t="shared" si="18"/>
        <v>0.1681601738252215</v>
      </c>
      <c r="E85" s="20">
        <f t="shared" si="12"/>
        <v>0.41007337614775907</v>
      </c>
      <c r="F85" s="20">
        <f t="shared" si="19"/>
        <v>3.090232306167813</v>
      </c>
      <c r="G85" s="20">
        <f t="shared" si="13"/>
        <v>0.912052534766928</v>
      </c>
      <c r="H85" s="20">
        <f t="shared" si="14"/>
        <v>-0.9033318698832689</v>
      </c>
      <c r="I85" s="20">
        <f t="shared" si="15"/>
        <v>0.18317489348351074</v>
      </c>
      <c r="J85" s="20">
        <f t="shared" si="16"/>
        <v>0.1141149900613745</v>
      </c>
      <c r="K85" s="6">
        <v>4</v>
      </c>
      <c r="L85" s="20">
        <f t="shared" si="20"/>
        <v>1.4130473036023055</v>
      </c>
      <c r="M85" s="24">
        <v>0.33</v>
      </c>
      <c r="N85" s="20">
        <f t="shared" si="21"/>
        <v>0.07690111930508121</v>
      </c>
      <c r="O85" s="6">
        <v>9</v>
      </c>
      <c r="P85" s="22">
        <f t="shared" si="17"/>
        <v>9.170458477130936</v>
      </c>
      <c r="R85" s="6"/>
      <c r="S85" s="22"/>
      <c r="AB85" s="22"/>
      <c r="AC85" s="22"/>
      <c r="AD85" s="22"/>
      <c r="AG85" s="22"/>
    </row>
    <row r="86" spans="1:33" ht="15">
      <c r="A86" s="5">
        <v>83</v>
      </c>
      <c r="B86" s="19">
        <f>+PDs!H87</f>
        <v>0.001245453579524723</v>
      </c>
      <c r="C86" s="20">
        <f t="shared" si="11"/>
        <v>-3.024443836187379</v>
      </c>
      <c r="D86" s="21">
        <f t="shared" si="18"/>
        <v>0.23275519625118055</v>
      </c>
      <c r="E86" s="20">
        <f t="shared" si="12"/>
        <v>0.48244709165998767</v>
      </c>
      <c r="F86" s="20">
        <f t="shared" si="19"/>
        <v>3.090232306167813</v>
      </c>
      <c r="G86" s="20">
        <f t="shared" si="13"/>
        <v>0.8759251130940472</v>
      </c>
      <c r="H86" s="20">
        <f t="shared" si="14"/>
        <v>-1.7508006387736976</v>
      </c>
      <c r="I86" s="20">
        <f t="shared" si="15"/>
        <v>0.039990128274338566</v>
      </c>
      <c r="J86" s="20">
        <f t="shared" si="16"/>
        <v>0.2351305663893742</v>
      </c>
      <c r="K86" s="6">
        <v>4</v>
      </c>
      <c r="L86" s="20">
        <f t="shared" si="20"/>
        <v>2.08973764298415</v>
      </c>
      <c r="M86" s="24">
        <v>0.19</v>
      </c>
      <c r="N86" s="20">
        <f t="shared" si="21"/>
        <v>0.015383578983236305</v>
      </c>
      <c r="O86" s="6">
        <v>18</v>
      </c>
      <c r="P86" s="22">
        <f t="shared" si="17"/>
        <v>3.6689835875018586</v>
      </c>
      <c r="R86" s="6"/>
      <c r="S86" s="22"/>
      <c r="AB86" s="22"/>
      <c r="AC86" s="22"/>
      <c r="AD86" s="22"/>
      <c r="AG86" s="22"/>
    </row>
    <row r="87" spans="1:33" ht="15">
      <c r="A87" s="5">
        <v>84</v>
      </c>
      <c r="B87" s="19">
        <f>+PDs!H88</f>
        <v>0.007114717087569632</v>
      </c>
      <c r="C87" s="20">
        <f t="shared" si="11"/>
        <v>-2.451418662374343</v>
      </c>
      <c r="D87" s="21">
        <f t="shared" si="18"/>
        <v>0.2040789205740047</v>
      </c>
      <c r="E87" s="20">
        <f t="shared" si="12"/>
        <v>0.4517509497211984</v>
      </c>
      <c r="F87" s="20">
        <f t="shared" si="19"/>
        <v>3.090232306167813</v>
      </c>
      <c r="G87" s="20">
        <f t="shared" si="13"/>
        <v>0.8921440911792194</v>
      </c>
      <c r="H87" s="20">
        <f t="shared" si="14"/>
        <v>-1.1829964392959118</v>
      </c>
      <c r="I87" s="20">
        <f t="shared" si="15"/>
        <v>0.11840527929659495</v>
      </c>
      <c r="J87" s="20">
        <f t="shared" si="16"/>
        <v>0.15166305394362006</v>
      </c>
      <c r="K87" s="6">
        <v>5</v>
      </c>
      <c r="L87" s="20">
        <f t="shared" si="20"/>
        <v>1.7853048027719622</v>
      </c>
      <c r="M87" s="24">
        <v>0.24</v>
      </c>
      <c r="N87" s="20">
        <f t="shared" si="21"/>
        <v>0.04768501805159153</v>
      </c>
      <c r="O87" s="6">
        <v>27</v>
      </c>
      <c r="P87" s="22">
        <f t="shared" si="17"/>
        <v>17.05931520795687</v>
      </c>
      <c r="R87" s="6"/>
      <c r="S87" s="22"/>
      <c r="AB87" s="22"/>
      <c r="AC87" s="22"/>
      <c r="AD87" s="22"/>
      <c r="AG87" s="22"/>
    </row>
    <row r="88" spans="1:33" ht="15">
      <c r="A88" s="5">
        <v>85</v>
      </c>
      <c r="B88" s="19">
        <f>+PDs!H89</f>
        <v>0.013495350274651038</v>
      </c>
      <c r="C88" s="20">
        <f t="shared" si="11"/>
        <v>-2.2116522737750985</v>
      </c>
      <c r="D88" s="21">
        <f t="shared" si="18"/>
        <v>0.18111297674931692</v>
      </c>
      <c r="E88" s="20">
        <f t="shared" si="12"/>
        <v>0.42557370307540965</v>
      </c>
      <c r="F88" s="20">
        <f t="shared" si="19"/>
        <v>3.090232306167813</v>
      </c>
      <c r="G88" s="20">
        <f t="shared" si="13"/>
        <v>0.9049237665409628</v>
      </c>
      <c r="H88" s="20">
        <f t="shared" si="14"/>
        <v>-0.9907250765475573</v>
      </c>
      <c r="I88" s="20">
        <f t="shared" si="15"/>
        <v>0.16090992139922103</v>
      </c>
      <c r="J88" s="20">
        <f t="shared" si="16"/>
        <v>0.12557835489294433</v>
      </c>
      <c r="K88" s="6">
        <v>1</v>
      </c>
      <c r="L88" s="20">
        <f t="shared" si="20"/>
        <v>1</v>
      </c>
      <c r="M88" s="24">
        <v>0.2</v>
      </c>
      <c r="N88" s="20">
        <f t="shared" si="21"/>
        <v>0.029482914224914</v>
      </c>
      <c r="O88" s="6">
        <v>18</v>
      </c>
      <c r="P88" s="22">
        <f t="shared" si="17"/>
        <v>7.0316750426419885</v>
      </c>
      <c r="R88" s="6"/>
      <c r="S88" s="22"/>
      <c r="AB88" s="22"/>
      <c r="AC88" s="22"/>
      <c r="AD88" s="22"/>
      <c r="AG88" s="22"/>
    </row>
    <row r="89" spans="1:33" ht="15">
      <c r="A89" s="5">
        <v>86</v>
      </c>
      <c r="B89" s="19">
        <f>+PDs!H90</f>
        <v>0.0008214534275400654</v>
      </c>
      <c r="C89" s="20">
        <f t="shared" si="11"/>
        <v>-3.148179657836891</v>
      </c>
      <c r="D89" s="21">
        <f t="shared" si="18"/>
        <v>0.23517112564532006</v>
      </c>
      <c r="E89" s="20">
        <f t="shared" si="12"/>
        <v>0.4849444562476409</v>
      </c>
      <c r="F89" s="20">
        <f t="shared" si="19"/>
        <v>3.090232306167813</v>
      </c>
      <c r="G89" s="20">
        <f t="shared" si="13"/>
        <v>0.8745449527352381</v>
      </c>
      <c r="H89" s="20">
        <f t="shared" si="14"/>
        <v>-1.8862250902988724</v>
      </c>
      <c r="I89" s="20">
        <f t="shared" si="15"/>
        <v>0.02963231441107298</v>
      </c>
      <c r="J89" s="20">
        <f t="shared" si="16"/>
        <v>0.25776027138997387</v>
      </c>
      <c r="K89" s="6">
        <v>5</v>
      </c>
      <c r="L89" s="20">
        <f t="shared" si="20"/>
        <v>2.6809732781055766</v>
      </c>
      <c r="M89" s="24">
        <v>0.15</v>
      </c>
      <c r="N89" s="20">
        <f t="shared" si="21"/>
        <v>0.011586172262409945</v>
      </c>
      <c r="O89" s="6">
        <v>9</v>
      </c>
      <c r="P89" s="22">
        <f t="shared" si="17"/>
        <v>1.381651042292386</v>
      </c>
      <c r="R89" s="6"/>
      <c r="S89" s="22"/>
      <c r="AB89" s="22"/>
      <c r="AC89" s="22"/>
      <c r="AD89" s="22"/>
      <c r="AG89" s="22"/>
    </row>
    <row r="90" spans="1:33" ht="15">
      <c r="A90" s="5">
        <v>87</v>
      </c>
      <c r="B90" s="19">
        <f>+PDs!H91</f>
        <v>0.01063331356555364</v>
      </c>
      <c r="C90" s="20">
        <f t="shared" si="11"/>
        <v>-2.3032171719518</v>
      </c>
      <c r="D90" s="21">
        <f t="shared" si="18"/>
        <v>0.1905150431100749</v>
      </c>
      <c r="E90" s="20">
        <f t="shared" si="12"/>
        <v>0.4364802894863351</v>
      </c>
      <c r="F90" s="20">
        <f t="shared" si="19"/>
        <v>3.090232306167813</v>
      </c>
      <c r="G90" s="20">
        <f t="shared" si="13"/>
        <v>0.8997138194392288</v>
      </c>
      <c r="H90" s="20">
        <f t="shared" si="14"/>
        <v>-1.060772503161615</v>
      </c>
      <c r="I90" s="20">
        <f t="shared" si="15"/>
        <v>0.144396650596367</v>
      </c>
      <c r="J90" s="20">
        <f t="shared" si="16"/>
        <v>0.13500286486024335</v>
      </c>
      <c r="K90" s="6">
        <v>5</v>
      </c>
      <c r="L90" s="20">
        <f t="shared" si="20"/>
        <v>1.6771340053697938</v>
      </c>
      <c r="M90" s="24">
        <v>0.25</v>
      </c>
      <c r="N90" s="20">
        <f t="shared" si="21"/>
        <v>0.05608476030152942</v>
      </c>
      <c r="O90" s="6">
        <v>63</v>
      </c>
      <c r="P90" s="22">
        <f t="shared" si="17"/>
        <v>46.81675366170168</v>
      </c>
      <c r="R90" s="6"/>
      <c r="S90" s="22"/>
      <c r="AB90" s="22"/>
      <c r="AC90" s="22"/>
      <c r="AD90" s="22"/>
      <c r="AG90" s="22"/>
    </row>
    <row r="91" spans="1:33" ht="15">
      <c r="A91" s="5">
        <v>88</v>
      </c>
      <c r="B91" s="19">
        <f>+PDs!H92</f>
        <v>0.03374386009741091</v>
      </c>
      <c r="C91" s="20">
        <f t="shared" si="11"/>
        <v>-1.8284121437576457</v>
      </c>
      <c r="D91" s="21">
        <f t="shared" si="18"/>
        <v>0.14220458364166644</v>
      </c>
      <c r="E91" s="20">
        <f t="shared" si="12"/>
        <v>0.3771002302328473</v>
      </c>
      <c r="F91" s="20">
        <f t="shared" si="19"/>
        <v>3.090232306167813</v>
      </c>
      <c r="G91" s="20">
        <f t="shared" si="13"/>
        <v>0.9261724549771136</v>
      </c>
      <c r="H91" s="20">
        <f t="shared" si="14"/>
        <v>-0.7159409957243503</v>
      </c>
      <c r="I91" s="20">
        <f t="shared" si="15"/>
        <v>0.23701389162604766</v>
      </c>
      <c r="J91" s="20">
        <f t="shared" si="16"/>
        <v>0.09251759647907014</v>
      </c>
      <c r="K91" s="6">
        <v>3</v>
      </c>
      <c r="L91" s="20">
        <f t="shared" si="20"/>
        <v>1.2148515110633575</v>
      </c>
      <c r="M91" s="24">
        <v>0.26</v>
      </c>
      <c r="N91" s="20">
        <f t="shared" si="21"/>
        <v>0.06420515528867979</v>
      </c>
      <c r="O91" s="6">
        <v>63</v>
      </c>
      <c r="P91" s="22">
        <f t="shared" si="17"/>
        <v>53.595253377225454</v>
      </c>
      <c r="R91" s="6"/>
      <c r="S91" s="22"/>
      <c r="AB91" s="22"/>
      <c r="AC91" s="22"/>
      <c r="AD91" s="22"/>
      <c r="AG91" s="22"/>
    </row>
    <row r="92" spans="1:33" ht="15">
      <c r="A92" s="5">
        <v>89</v>
      </c>
      <c r="B92" s="19">
        <f>+PDs!H93</f>
        <v>0.010970126971196608</v>
      </c>
      <c r="C92" s="20">
        <f t="shared" si="11"/>
        <v>-2.2914006167656864</v>
      </c>
      <c r="D92" s="21">
        <f t="shared" si="18"/>
        <v>0.18933746594426168</v>
      </c>
      <c r="E92" s="20">
        <f t="shared" si="12"/>
        <v>0.4351292519979112</v>
      </c>
      <c r="F92" s="20">
        <f t="shared" si="19"/>
        <v>3.090232306167813</v>
      </c>
      <c r="G92" s="20">
        <f t="shared" si="13"/>
        <v>0.9003679992401653</v>
      </c>
      <c r="H92" s="20">
        <f t="shared" si="14"/>
        <v>-1.0515146536550422</v>
      </c>
      <c r="I92" s="20">
        <f t="shared" si="15"/>
        <v>0.14651114141729327</v>
      </c>
      <c r="J92" s="20">
        <f t="shared" si="16"/>
        <v>0.13375046097894192</v>
      </c>
      <c r="K92" s="6">
        <v>1</v>
      </c>
      <c r="L92" s="20">
        <f t="shared" si="20"/>
        <v>1</v>
      </c>
      <c r="M92" s="24">
        <v>0.3</v>
      </c>
      <c r="N92" s="20">
        <f t="shared" si="21"/>
        <v>0.040662304333828996</v>
      </c>
      <c r="O92" s="6">
        <v>90</v>
      </c>
      <c r="P92" s="22">
        <f t="shared" si="17"/>
        <v>48.489797918091085</v>
      </c>
      <c r="R92" s="6"/>
      <c r="S92" s="22"/>
      <c r="AB92" s="22"/>
      <c r="AC92" s="22"/>
      <c r="AD92" s="22"/>
      <c r="AG92" s="22"/>
    </row>
    <row r="93" spans="1:33" ht="15">
      <c r="A93" s="5">
        <v>90</v>
      </c>
      <c r="B93" s="19">
        <f>+PDs!H94</f>
        <v>0.00028505923398966835</v>
      </c>
      <c r="C93" s="20">
        <f t="shared" si="11"/>
        <v>-3.44544571436108</v>
      </c>
      <c r="D93" s="21">
        <f t="shared" si="18"/>
        <v>0.23830177570794633</v>
      </c>
      <c r="E93" s="20">
        <f t="shared" si="12"/>
        <v>0.4881616286722527</v>
      </c>
      <c r="F93" s="20">
        <f t="shared" si="19"/>
        <v>3.090232306167813</v>
      </c>
      <c r="G93" s="20">
        <f t="shared" si="13"/>
        <v>0.8727532436445331</v>
      </c>
      <c r="H93" s="20">
        <f t="shared" si="14"/>
        <v>-2.219313297213572</v>
      </c>
      <c r="I93" s="20">
        <f t="shared" si="15"/>
        <v>0.013232708796799506</v>
      </c>
      <c r="J93" s="20">
        <f t="shared" si="16"/>
        <v>0.31999264828990004</v>
      </c>
      <c r="K93" s="6">
        <v>5</v>
      </c>
      <c r="L93" s="20">
        <f t="shared" si="20"/>
        <v>3.4614297107367364</v>
      </c>
      <c r="M93" s="24">
        <v>0.28</v>
      </c>
      <c r="N93" s="20">
        <f t="shared" si="21"/>
        <v>0.012548866086656897</v>
      </c>
      <c r="O93" s="6">
        <v>54</v>
      </c>
      <c r="P93" s="22">
        <f t="shared" si="17"/>
        <v>8.97871368500301</v>
      </c>
      <c r="R93" s="6"/>
      <c r="S93" s="22"/>
      <c r="AB93" s="22"/>
      <c r="AC93" s="22"/>
      <c r="AD93" s="22"/>
      <c r="AG93" s="22"/>
    </row>
    <row r="94" spans="1:33" ht="15">
      <c r="A94" s="5">
        <v>91</v>
      </c>
      <c r="B94" s="19">
        <f>+PDs!H95</f>
        <v>0.012579218872162795</v>
      </c>
      <c r="C94" s="20">
        <f t="shared" si="11"/>
        <v>-2.2389612474406153</v>
      </c>
      <c r="D94" s="21">
        <f t="shared" si="18"/>
        <v>0.18397745778297742</v>
      </c>
      <c r="E94" s="20">
        <f t="shared" si="12"/>
        <v>0.4289259350785138</v>
      </c>
      <c r="F94" s="20">
        <f t="shared" si="19"/>
        <v>3.090232306167813</v>
      </c>
      <c r="G94" s="20">
        <f t="shared" si="13"/>
        <v>0.9033396604915688</v>
      </c>
      <c r="H94" s="20">
        <f t="shared" si="14"/>
        <v>-1.011225905226686</v>
      </c>
      <c r="I94" s="20">
        <f t="shared" si="15"/>
        <v>0.15595415988092712</v>
      </c>
      <c r="J94" s="20">
        <f t="shared" si="16"/>
        <v>0.12832253253584958</v>
      </c>
      <c r="K94" s="6">
        <v>3</v>
      </c>
      <c r="L94" s="20">
        <f t="shared" si="20"/>
        <v>1.3178203294144617</v>
      </c>
      <c r="M94" s="24">
        <v>0.29</v>
      </c>
      <c r="N94" s="20">
        <f t="shared" si="21"/>
        <v>0.05479329947708515</v>
      </c>
      <c r="O94" s="6">
        <v>63</v>
      </c>
      <c r="P94" s="22">
        <f t="shared" si="17"/>
        <v>45.73870673849684</v>
      </c>
      <c r="R94" s="6"/>
      <c r="S94" s="22"/>
      <c r="AB94" s="22"/>
      <c r="AC94" s="22"/>
      <c r="AD94" s="22"/>
      <c r="AG94" s="22"/>
    </row>
    <row r="95" spans="1:33" ht="15">
      <c r="A95" s="5">
        <v>92</v>
      </c>
      <c r="B95" s="19">
        <f>+PDs!H96</f>
        <v>0.24980132467089927</v>
      </c>
      <c r="C95" s="20">
        <f t="shared" si="11"/>
        <v>-0.6751150865519119</v>
      </c>
      <c r="D95" s="21">
        <f t="shared" si="18"/>
        <v>0.12000045166288285</v>
      </c>
      <c r="E95" s="20">
        <f t="shared" si="12"/>
        <v>0.3464108134323795</v>
      </c>
      <c r="F95" s="20">
        <f t="shared" si="19"/>
        <v>3.090232306167813</v>
      </c>
      <c r="G95" s="20">
        <f t="shared" si="13"/>
        <v>0.9380829112275296</v>
      </c>
      <c r="H95" s="20">
        <f t="shared" si="14"/>
        <v>0.421471061449494</v>
      </c>
      <c r="I95" s="20">
        <f t="shared" si="15"/>
        <v>0.6632944308372175</v>
      </c>
      <c r="J95" s="20">
        <f t="shared" si="16"/>
        <v>0.03783210016403334</v>
      </c>
      <c r="K95" s="6">
        <v>1</v>
      </c>
      <c r="L95" s="20">
        <f t="shared" si="20"/>
        <v>1</v>
      </c>
      <c r="M95" s="24">
        <v>0.32</v>
      </c>
      <c r="N95" s="20">
        <f t="shared" si="21"/>
        <v>0.13231779397322183</v>
      </c>
      <c r="O95" s="6">
        <v>72</v>
      </c>
      <c r="P95" s="22">
        <f t="shared" si="17"/>
        <v>126.23117545045362</v>
      </c>
      <c r="R95" s="6"/>
      <c r="S95" s="22"/>
      <c r="AB95" s="22"/>
      <c r="AC95" s="22"/>
      <c r="AD95" s="22"/>
      <c r="AG95" s="22"/>
    </row>
    <row r="96" spans="1:33" ht="15">
      <c r="A96" s="5">
        <v>93</v>
      </c>
      <c r="B96" s="19">
        <f>+PDs!H97</f>
        <v>0.22411783016023423</v>
      </c>
      <c r="C96" s="20">
        <f t="shared" si="11"/>
        <v>-0.7583597272861635</v>
      </c>
      <c r="D96" s="21">
        <f t="shared" si="18"/>
        <v>0.12000163126455352</v>
      </c>
      <c r="E96" s="20">
        <f t="shared" si="12"/>
        <v>0.34641251603334644</v>
      </c>
      <c r="F96" s="20">
        <f t="shared" si="19"/>
        <v>3.090232306167813</v>
      </c>
      <c r="G96" s="20">
        <f t="shared" si="13"/>
        <v>0.9380822824973545</v>
      </c>
      <c r="H96" s="20">
        <f t="shared" si="14"/>
        <v>0.33273778520791913</v>
      </c>
      <c r="I96" s="20">
        <f t="shared" si="15"/>
        <v>0.6303338876480047</v>
      </c>
      <c r="J96" s="20">
        <f t="shared" si="16"/>
        <v>0.04017942285423124</v>
      </c>
      <c r="K96" s="6">
        <v>5</v>
      </c>
      <c r="L96" s="20">
        <f t="shared" si="20"/>
        <v>1.1710252342238618</v>
      </c>
      <c r="M96" s="24">
        <v>0.34</v>
      </c>
      <c r="N96" s="20">
        <f t="shared" si="21"/>
        <v>0.16173434631413747</v>
      </c>
      <c r="O96" s="6">
        <v>90</v>
      </c>
      <c r="P96" s="22">
        <f t="shared" si="17"/>
        <v>192.86820797960894</v>
      </c>
      <c r="R96" s="6"/>
      <c r="S96" s="22"/>
      <c r="AB96" s="22"/>
      <c r="AC96" s="22"/>
      <c r="AD96" s="22"/>
      <c r="AG96" s="22"/>
    </row>
    <row r="97" spans="1:33" ht="15">
      <c r="A97" s="5">
        <v>94</v>
      </c>
      <c r="B97" s="19">
        <f>+PDs!H98</f>
        <v>0.0007198169992396104</v>
      </c>
      <c r="C97" s="20">
        <f t="shared" si="11"/>
        <v>-3.1865845554819754</v>
      </c>
      <c r="D97" s="21">
        <f t="shared" si="18"/>
        <v>0.2357578944022638</v>
      </c>
      <c r="E97" s="20">
        <f t="shared" si="12"/>
        <v>0.48554906487631483</v>
      </c>
      <c r="F97" s="20">
        <f t="shared" si="19"/>
        <v>3.090232306167813</v>
      </c>
      <c r="G97" s="20">
        <f t="shared" si="13"/>
        <v>0.8742094174725734</v>
      </c>
      <c r="H97" s="20">
        <f t="shared" si="14"/>
        <v>-1.9287428335493935</v>
      </c>
      <c r="I97" s="20">
        <f t="shared" si="15"/>
        <v>0.026881397929553227</v>
      </c>
      <c r="J97" s="20">
        <f t="shared" si="16"/>
        <v>0.26515930247932146</v>
      </c>
      <c r="K97" s="6">
        <v>5</v>
      </c>
      <c r="L97" s="20">
        <f t="shared" si="20"/>
        <v>2.761092165044969</v>
      </c>
      <c r="M97" s="24">
        <v>0.19</v>
      </c>
      <c r="N97" s="20">
        <f t="shared" si="21"/>
        <v>0.013724561865056972</v>
      </c>
      <c r="O97" s="6">
        <v>45</v>
      </c>
      <c r="P97" s="22">
        <f t="shared" si="17"/>
        <v>8.18327001204022</v>
      </c>
      <c r="R97" s="6"/>
      <c r="S97" s="22"/>
      <c r="AB97" s="22"/>
      <c r="AC97" s="22"/>
      <c r="AD97" s="22"/>
      <c r="AG97" s="22"/>
    </row>
    <row r="98" spans="1:33" ht="15">
      <c r="A98" s="5">
        <v>95</v>
      </c>
      <c r="B98" s="19">
        <f>+PDs!H99</f>
        <v>0.050027376205392556</v>
      </c>
      <c r="C98" s="20">
        <f t="shared" si="11"/>
        <v>-1.644588246031576</v>
      </c>
      <c r="D98" s="21">
        <f t="shared" si="18"/>
        <v>0.12983672600383891</v>
      </c>
      <c r="E98" s="20">
        <f t="shared" si="12"/>
        <v>0.3603286361140881</v>
      </c>
      <c r="F98" s="20">
        <f t="shared" si="19"/>
        <v>3.090232306167813</v>
      </c>
      <c r="G98" s="20">
        <f t="shared" si="13"/>
        <v>0.9328254252517784</v>
      </c>
      <c r="H98" s="20">
        <f t="shared" si="14"/>
        <v>-0.5693338104834447</v>
      </c>
      <c r="I98" s="20">
        <f t="shared" si="15"/>
        <v>0.2845648129915833</v>
      </c>
      <c r="J98" s="20">
        <f t="shared" si="16"/>
        <v>0.07986062852220997</v>
      </c>
      <c r="K98" s="6">
        <v>4</v>
      </c>
      <c r="L98" s="20">
        <f t="shared" si="20"/>
        <v>1.2721874804653948</v>
      </c>
      <c r="M98" s="24">
        <v>0.15</v>
      </c>
      <c r="N98" s="20">
        <f t="shared" si="21"/>
        <v>0.04475633861697537</v>
      </c>
      <c r="O98" s="6">
        <v>90</v>
      </c>
      <c r="P98" s="22">
        <f t="shared" si="17"/>
        <v>53.371933800743136</v>
      </c>
      <c r="R98" s="6"/>
      <c r="S98" s="22"/>
      <c r="AB98" s="22"/>
      <c r="AC98" s="22"/>
      <c r="AD98" s="22"/>
      <c r="AG98" s="22"/>
    </row>
    <row r="99" spans="1:33" ht="15">
      <c r="A99" s="5">
        <v>96</v>
      </c>
      <c r="B99" s="19">
        <f>+PDs!H100</f>
        <v>0.08394417851643714</v>
      </c>
      <c r="C99" s="20">
        <f t="shared" si="11"/>
        <v>-1.3790207476771366</v>
      </c>
      <c r="D99" s="21">
        <f t="shared" si="18"/>
        <v>0.1218044986860709</v>
      </c>
      <c r="E99" s="20">
        <f t="shared" si="12"/>
        <v>0.34900501240823306</v>
      </c>
      <c r="F99" s="20">
        <f t="shared" si="19"/>
        <v>3.090232306167813</v>
      </c>
      <c r="G99" s="20">
        <f t="shared" si="13"/>
        <v>0.93712085736789</v>
      </c>
      <c r="H99" s="20">
        <f t="shared" si="14"/>
        <v>-0.3206781504818667</v>
      </c>
      <c r="I99" s="20">
        <f t="shared" si="15"/>
        <v>0.37422715345026747</v>
      </c>
      <c r="J99" s="20">
        <f t="shared" si="16"/>
        <v>0.06463955675784071</v>
      </c>
      <c r="K99" s="6">
        <v>3</v>
      </c>
      <c r="L99" s="20">
        <f t="shared" si="20"/>
        <v>1.1431597917412282</v>
      </c>
      <c r="M99" s="24">
        <v>0.21</v>
      </c>
      <c r="N99" s="20">
        <f t="shared" si="21"/>
        <v>0.06968636328599014</v>
      </c>
      <c r="O99" s="6">
        <v>81</v>
      </c>
      <c r="P99" s="22">
        <f t="shared" si="17"/>
        <v>74.79088939668891</v>
      </c>
      <c r="R99" s="6"/>
      <c r="S99" s="22"/>
      <c r="AB99" s="22"/>
      <c r="AC99" s="22"/>
      <c r="AD99" s="22"/>
      <c r="AG99" s="22"/>
    </row>
    <row r="100" spans="1:33" ht="15">
      <c r="A100" s="5">
        <v>97</v>
      </c>
      <c r="B100" s="19">
        <f>+PDs!H101</f>
        <v>0.07206295372382847</v>
      </c>
      <c r="C100" s="20">
        <f t="shared" si="11"/>
        <v>-1.4605975922605403</v>
      </c>
      <c r="D100" s="21">
        <f t="shared" si="18"/>
        <v>0.12326854213947318</v>
      </c>
      <c r="E100" s="20">
        <f t="shared" si="12"/>
        <v>0.35109620069074116</v>
      </c>
      <c r="F100" s="20">
        <f t="shared" si="19"/>
        <v>3.090232306167813</v>
      </c>
      <c r="G100" s="20">
        <f t="shared" si="13"/>
        <v>0.9363393924536801</v>
      </c>
      <c r="H100" s="20">
        <f t="shared" si="14"/>
        <v>-0.4011673260150869</v>
      </c>
      <c r="I100" s="20">
        <f t="shared" si="15"/>
        <v>0.3441484675209616</v>
      </c>
      <c r="J100" s="20">
        <f t="shared" si="16"/>
        <v>0.06896043425263305</v>
      </c>
      <c r="K100" s="6">
        <v>4</v>
      </c>
      <c r="L100" s="20">
        <f t="shared" si="20"/>
        <v>1.2307502599533342</v>
      </c>
      <c r="M100" s="24">
        <v>0.17</v>
      </c>
      <c r="N100" s="20">
        <f t="shared" si="21"/>
        <v>0.05692778386201088</v>
      </c>
      <c r="O100" s="6">
        <v>27</v>
      </c>
      <c r="P100" s="22">
        <f t="shared" si="17"/>
        <v>20.365914676634393</v>
      </c>
      <c r="R100" s="6"/>
      <c r="S100" s="22"/>
      <c r="AB100" s="22"/>
      <c r="AC100" s="22"/>
      <c r="AD100" s="22"/>
      <c r="AG100" s="22"/>
    </row>
    <row r="101" spans="1:33" ht="15">
      <c r="A101" s="5">
        <v>98</v>
      </c>
      <c r="B101" s="19">
        <f>+PDs!H102</f>
        <v>0.20916255741345174</v>
      </c>
      <c r="C101" s="20">
        <f t="shared" si="11"/>
        <v>-0.8093304168654105</v>
      </c>
      <c r="D101" s="21">
        <f t="shared" si="18"/>
        <v>0.12000344567269028</v>
      </c>
      <c r="E101" s="20">
        <f t="shared" si="12"/>
        <v>0.3464151348782127</v>
      </c>
      <c r="F101" s="20">
        <f t="shared" si="19"/>
        <v>3.090232306167813</v>
      </c>
      <c r="G101" s="20">
        <f t="shared" si="13"/>
        <v>0.9380813154131734</v>
      </c>
      <c r="H101" s="20">
        <f t="shared" si="14"/>
        <v>0.2784117112125727</v>
      </c>
      <c r="I101" s="20">
        <f t="shared" si="15"/>
        <v>0.6096518347401265</v>
      </c>
      <c r="J101" s="20">
        <f t="shared" si="16"/>
        <v>0.041710372134190744</v>
      </c>
      <c r="K101" s="6">
        <v>3</v>
      </c>
      <c r="L101" s="20">
        <f t="shared" si="20"/>
        <v>1.088988350063517</v>
      </c>
      <c r="M101" s="24">
        <v>0.18</v>
      </c>
      <c r="N101" s="20">
        <f t="shared" si="21"/>
        <v>0.07850306832013905</v>
      </c>
      <c r="O101" s="6">
        <v>36</v>
      </c>
      <c r="P101" s="22">
        <f t="shared" si="17"/>
        <v>37.445963588706334</v>
      </c>
      <c r="R101" s="6"/>
      <c r="S101" s="22"/>
      <c r="AB101" s="22"/>
      <c r="AC101" s="22"/>
      <c r="AD101" s="22"/>
      <c r="AG101" s="22"/>
    </row>
    <row r="102" spans="1:33" ht="15">
      <c r="A102" s="5">
        <v>99</v>
      </c>
      <c r="B102" s="19">
        <f>+PDs!H103</f>
        <v>0.059960268240854056</v>
      </c>
      <c r="C102" s="20">
        <f t="shared" si="11"/>
        <v>-1.555107216793716</v>
      </c>
      <c r="D102" s="21">
        <f t="shared" si="18"/>
        <v>0.1259863287679828</v>
      </c>
      <c r="E102" s="20">
        <f t="shared" si="12"/>
        <v>0.3549455292970779</v>
      </c>
      <c r="F102" s="20">
        <f t="shared" si="19"/>
        <v>3.090232306167813</v>
      </c>
      <c r="G102" s="20">
        <f t="shared" si="13"/>
        <v>0.9348869831332648</v>
      </c>
      <c r="H102" s="20">
        <f t="shared" si="14"/>
        <v>-0.49015879298506715</v>
      </c>
      <c r="I102" s="20">
        <f t="shared" si="15"/>
        <v>0.31201076868086114</v>
      </c>
      <c r="J102" s="20">
        <f t="shared" si="16"/>
        <v>0.07435161536515872</v>
      </c>
      <c r="K102" s="6">
        <v>3</v>
      </c>
      <c r="L102" s="20">
        <f t="shared" si="20"/>
        <v>1.1673695222427867</v>
      </c>
      <c r="M102" s="24">
        <v>0.15</v>
      </c>
      <c r="N102" s="20">
        <f t="shared" si="21"/>
        <v>0.044135410841955956</v>
      </c>
      <c r="O102" s="6">
        <v>18</v>
      </c>
      <c r="P102" s="22">
        <f t="shared" si="17"/>
        <v>10.526295485806497</v>
      </c>
      <c r="R102" s="6"/>
      <c r="S102" s="22"/>
      <c r="AB102" s="22"/>
      <c r="AC102" s="22"/>
      <c r="AD102" s="22"/>
      <c r="AG102" s="22"/>
    </row>
    <row r="103" spans="1:33" ht="15">
      <c r="A103" s="5">
        <v>100</v>
      </c>
      <c r="B103" s="19">
        <f>+PDs!H104</f>
        <v>0.012887721270245898</v>
      </c>
      <c r="C103" s="20">
        <f t="shared" si="11"/>
        <v>-2.2295784392943667</v>
      </c>
      <c r="D103" s="21">
        <f t="shared" si="18"/>
        <v>0.18299817005790514</v>
      </c>
      <c r="E103" s="20">
        <f t="shared" si="12"/>
        <v>0.4277828538615183</v>
      </c>
      <c r="F103" s="20">
        <f t="shared" si="19"/>
        <v>3.090232306167813</v>
      </c>
      <c r="G103" s="20">
        <f t="shared" si="13"/>
        <v>0.9038815353474674</v>
      </c>
      <c r="H103" s="20">
        <f t="shared" si="14"/>
        <v>-1.0041471241227757</v>
      </c>
      <c r="I103" s="20">
        <f t="shared" si="15"/>
        <v>0.15765385208034674</v>
      </c>
      <c r="J103" s="20">
        <f t="shared" si="16"/>
        <v>0.12737339052448882</v>
      </c>
      <c r="K103" s="6">
        <v>2</v>
      </c>
      <c r="L103" s="20">
        <f t="shared" si="20"/>
        <v>1.1574571711526507</v>
      </c>
      <c r="M103" s="24">
        <v>0.29</v>
      </c>
      <c r="N103" s="20">
        <f t="shared" si="21"/>
        <v>0.04859257291139043</v>
      </c>
      <c r="O103" s="6">
        <v>27</v>
      </c>
      <c r="P103" s="22">
        <f t="shared" si="17"/>
        <v>17.383992959049927</v>
      </c>
      <c r="R103" s="6"/>
      <c r="S103" s="22"/>
      <c r="AB103" s="22"/>
      <c r="AC103" s="22"/>
      <c r="AD103" s="22"/>
      <c r="AG103" s="22"/>
    </row>
    <row r="104" spans="1:33" ht="15">
      <c r="A104" s="5">
        <v>101</v>
      </c>
      <c r="B104" s="19">
        <f>+PDs!H105</f>
        <v>0.04224542259788481</v>
      </c>
      <c r="C104" s="20">
        <f t="shared" si="11"/>
        <v>-1.7252032778160211</v>
      </c>
      <c r="D104" s="21">
        <f t="shared" si="18"/>
        <v>0.1345155518041822</v>
      </c>
      <c r="E104" s="20">
        <f t="shared" si="12"/>
        <v>0.3667636184304302</v>
      </c>
      <c r="F104" s="20">
        <f t="shared" si="19"/>
        <v>3.090232306167813</v>
      </c>
      <c r="G104" s="20">
        <f t="shared" si="13"/>
        <v>0.9303141663953193</v>
      </c>
      <c r="H104" s="20">
        <f t="shared" si="14"/>
        <v>-0.6361490739288806</v>
      </c>
      <c r="I104" s="20">
        <f t="shared" si="15"/>
        <v>0.26233963118592574</v>
      </c>
      <c r="J104" s="20">
        <f t="shared" si="16"/>
        <v>0.08518116391213593</v>
      </c>
      <c r="K104" s="6">
        <v>4</v>
      </c>
      <c r="L104" s="20">
        <f t="shared" si="20"/>
        <v>1.2929777733361463</v>
      </c>
      <c r="M104" s="24">
        <v>0.18</v>
      </c>
      <c r="N104" s="20">
        <f t="shared" si="21"/>
        <v>0.05122384555398237</v>
      </c>
      <c r="O104" s="6">
        <v>72</v>
      </c>
      <c r="P104" s="22">
        <f t="shared" si="17"/>
        <v>48.86754865849918</v>
      </c>
      <c r="R104" s="6"/>
      <c r="S104" s="22"/>
      <c r="AB104" s="22"/>
      <c r="AC104" s="22"/>
      <c r="AD104" s="22"/>
      <c r="AG104" s="22"/>
    </row>
    <row r="105" spans="1:33" ht="15">
      <c r="A105" s="5">
        <v>102</v>
      </c>
      <c r="B105" s="19">
        <f>+PDs!H106</f>
        <v>0.004563006881879405</v>
      </c>
      <c r="C105" s="20">
        <f t="shared" si="11"/>
        <v>-2.607297103450351</v>
      </c>
      <c r="D105" s="21">
        <f t="shared" si="18"/>
        <v>0.21552054915024077</v>
      </c>
      <c r="E105" s="20">
        <f t="shared" si="12"/>
        <v>0.464241908007281</v>
      </c>
      <c r="F105" s="20">
        <f t="shared" si="19"/>
        <v>3.090232306167813</v>
      </c>
      <c r="G105" s="20">
        <f t="shared" si="13"/>
        <v>0.8857084457369475</v>
      </c>
      <c r="H105" s="20">
        <f t="shared" si="14"/>
        <v>-1.3240042669724614</v>
      </c>
      <c r="I105" s="20">
        <f t="shared" si="15"/>
        <v>0.0927508137997784</v>
      </c>
      <c r="J105" s="20">
        <f t="shared" si="16"/>
        <v>0.17120709471568873</v>
      </c>
      <c r="K105" s="6">
        <v>2</v>
      </c>
      <c r="L105" s="20">
        <f t="shared" si="20"/>
        <v>1.2303680655403417</v>
      </c>
      <c r="M105" s="24">
        <v>0.15</v>
      </c>
      <c r="N105" s="20">
        <f t="shared" si="21"/>
        <v>0.01627551921027308</v>
      </c>
      <c r="O105" s="6">
        <v>36</v>
      </c>
      <c r="P105" s="22">
        <f t="shared" si="17"/>
        <v>7.763422663300259</v>
      </c>
      <c r="R105" s="6"/>
      <c r="S105" s="22"/>
      <c r="AB105" s="22"/>
      <c r="AC105" s="22"/>
      <c r="AD105" s="22"/>
      <c r="AG105" s="22"/>
    </row>
    <row r="106" spans="1:33" ht="15">
      <c r="A106" s="5">
        <v>103</v>
      </c>
      <c r="B106" s="19">
        <f>+PDs!H107</f>
        <v>0.01626108799592236</v>
      </c>
      <c r="C106" s="20">
        <f t="shared" si="11"/>
        <v>-2.1379330672362267</v>
      </c>
      <c r="D106" s="21">
        <f t="shared" si="18"/>
        <v>0.17322016378141641</v>
      </c>
      <c r="E106" s="20">
        <f t="shared" si="12"/>
        <v>0.41619726546604846</v>
      </c>
      <c r="F106" s="20">
        <f t="shared" si="19"/>
        <v>3.090232306167813</v>
      </c>
      <c r="G106" s="20">
        <f t="shared" si="13"/>
        <v>0.9092743459586791</v>
      </c>
      <c r="H106" s="20">
        <f t="shared" si="14"/>
        <v>-0.9367764916498048</v>
      </c>
      <c r="I106" s="20">
        <f t="shared" si="15"/>
        <v>0.17443677007638297</v>
      </c>
      <c r="J106" s="20">
        <f t="shared" si="16"/>
        <v>0.11844454924428985</v>
      </c>
      <c r="K106" s="6">
        <v>5</v>
      </c>
      <c r="L106" s="20">
        <f t="shared" si="20"/>
        <v>1.5761389795858207</v>
      </c>
      <c r="M106" s="24">
        <v>0.28</v>
      </c>
      <c r="N106" s="20">
        <f t="shared" si="21"/>
        <v>0.06980592028188476</v>
      </c>
      <c r="O106" s="6">
        <v>36</v>
      </c>
      <c r="P106" s="22">
        <f t="shared" si="17"/>
        <v>33.297423974459036</v>
      </c>
      <c r="R106" s="6"/>
      <c r="S106" s="22"/>
      <c r="AB106" s="22"/>
      <c r="AC106" s="22"/>
      <c r="AD106" s="22"/>
      <c r="AG106" s="22"/>
    </row>
    <row r="107" spans="1:33" ht="15">
      <c r="A107" s="5">
        <v>104</v>
      </c>
      <c r="B107" s="19">
        <f>+PDs!H108</f>
        <v>0.2680849885515667</v>
      </c>
      <c r="C107" s="20">
        <f t="shared" si="11"/>
        <v>-0.6186150618042707</v>
      </c>
      <c r="D107" s="21">
        <f t="shared" si="18"/>
        <v>0.12000018104631331</v>
      </c>
      <c r="E107" s="20">
        <f t="shared" si="12"/>
        <v>0.34641042283152124</v>
      </c>
      <c r="F107" s="20">
        <f t="shared" si="19"/>
        <v>3.090232306167813</v>
      </c>
      <c r="G107" s="20">
        <f t="shared" si="13"/>
        <v>0.9380830554666717</v>
      </c>
      <c r="H107" s="20">
        <f t="shared" si="14"/>
        <v>0.4816989448745059</v>
      </c>
      <c r="I107" s="20">
        <f t="shared" si="15"/>
        <v>0.684990087135987</v>
      </c>
      <c r="J107" s="20">
        <f t="shared" si="16"/>
        <v>0.03634177880439746</v>
      </c>
      <c r="K107" s="6">
        <v>3</v>
      </c>
      <c r="L107" s="20">
        <f t="shared" si="20"/>
        <v>1.0768741739468137</v>
      </c>
      <c r="M107" s="24">
        <v>0.34</v>
      </c>
      <c r="N107" s="20">
        <f t="shared" si="21"/>
        <v>0.15264447344178628</v>
      </c>
      <c r="O107" s="6">
        <v>18</v>
      </c>
      <c r="P107" s="22">
        <f t="shared" si="17"/>
        <v>36.40570691586603</v>
      </c>
      <c r="R107" s="6"/>
      <c r="S107" s="22"/>
      <c r="AB107" s="22"/>
      <c r="AC107" s="22"/>
      <c r="AD107" s="22"/>
      <c r="AG107" s="22"/>
    </row>
    <row r="108" spans="1:33" ht="15">
      <c r="A108" s="5">
        <v>105</v>
      </c>
      <c r="B108" s="19">
        <f>+PDs!H109</f>
        <v>0.0012895702144028471</v>
      </c>
      <c r="C108" s="20">
        <f t="shared" si="11"/>
        <v>-3.0138985399816582</v>
      </c>
      <c r="D108" s="21">
        <f t="shared" si="18"/>
        <v>0.2325067513745351</v>
      </c>
      <c r="E108" s="20">
        <f t="shared" si="12"/>
        <v>0.48218953884809146</v>
      </c>
      <c r="F108" s="20">
        <f t="shared" si="19"/>
        <v>3.090232306167813</v>
      </c>
      <c r="G108" s="20">
        <f t="shared" si="13"/>
        <v>0.8760669201753167</v>
      </c>
      <c r="H108" s="20">
        <f t="shared" si="14"/>
        <v>-1.7393886405757475</v>
      </c>
      <c r="I108" s="20">
        <f t="shared" si="15"/>
        <v>0.040983212489547186</v>
      </c>
      <c r="J108" s="20">
        <f t="shared" si="16"/>
        <v>0.23328493064273564</v>
      </c>
      <c r="K108" s="6">
        <v>2</v>
      </c>
      <c r="L108" s="20">
        <f t="shared" si="20"/>
        <v>1.358859809188104</v>
      </c>
      <c r="M108" s="24">
        <v>0.21</v>
      </c>
      <c r="N108" s="20">
        <f t="shared" si="21"/>
        <v>0.011326999985276533</v>
      </c>
      <c r="O108" s="6">
        <v>36</v>
      </c>
      <c r="P108" s="22">
        <f t="shared" si="17"/>
        <v>5.402978992976906</v>
      </c>
      <c r="R108" s="6"/>
      <c r="S108" s="22"/>
      <c r="AB108" s="22"/>
      <c r="AC108" s="22"/>
      <c r="AD108" s="22"/>
      <c r="AG108" s="22"/>
    </row>
    <row r="109" spans="1:33" ht="15">
      <c r="A109" s="5">
        <v>106</v>
      </c>
      <c r="B109" s="19">
        <f>+PDs!H110</f>
        <v>0.0146412619329172</v>
      </c>
      <c r="C109" s="20">
        <f t="shared" si="11"/>
        <v>-2.1796620194909946</v>
      </c>
      <c r="D109" s="21">
        <f t="shared" si="18"/>
        <v>0.177709894818618</v>
      </c>
      <c r="E109" s="20">
        <f t="shared" si="12"/>
        <v>0.42155651438284997</v>
      </c>
      <c r="F109" s="20">
        <f t="shared" si="19"/>
        <v>3.090232306167813</v>
      </c>
      <c r="G109" s="20">
        <f t="shared" si="13"/>
        <v>0.9068021312179312</v>
      </c>
      <c r="H109" s="20">
        <f t="shared" si="14"/>
        <v>-0.9670846921056225</v>
      </c>
      <c r="I109" s="20">
        <f t="shared" si="15"/>
        <v>0.16675084866654005</v>
      </c>
      <c r="J109" s="20">
        <f t="shared" si="16"/>
        <v>0.12243412217407156</v>
      </c>
      <c r="K109" s="6">
        <v>1</v>
      </c>
      <c r="L109" s="20">
        <f t="shared" si="20"/>
        <v>1</v>
      </c>
      <c r="M109" s="24">
        <v>0.31</v>
      </c>
      <c r="N109" s="20">
        <f t="shared" si="21"/>
        <v>0.04715397188742308</v>
      </c>
      <c r="O109" s="6">
        <v>72</v>
      </c>
      <c r="P109" s="22">
        <f t="shared" si="17"/>
        <v>44.98488918060162</v>
      </c>
      <c r="R109" s="6"/>
      <c r="S109" s="22"/>
      <c r="AB109" s="22"/>
      <c r="AC109" s="22"/>
      <c r="AD109" s="22"/>
      <c r="AG109" s="22"/>
    </row>
    <row r="110" spans="1:33" ht="15">
      <c r="A110" s="5">
        <v>107</v>
      </c>
      <c r="B110" s="19">
        <f>+PDs!H111</f>
        <v>0.05339745638062196</v>
      </c>
      <c r="C110" s="20">
        <f t="shared" si="11"/>
        <v>-1.612768036830725</v>
      </c>
      <c r="D110" s="21">
        <f t="shared" si="18"/>
        <v>0.12831132401214726</v>
      </c>
      <c r="E110" s="20">
        <f t="shared" si="12"/>
        <v>0.3582057006974446</v>
      </c>
      <c r="F110" s="20">
        <f t="shared" si="19"/>
        <v>3.090232306167813</v>
      </c>
      <c r="G110" s="20">
        <f t="shared" si="13"/>
        <v>0.9336426918194416</v>
      </c>
      <c r="H110" s="20">
        <f t="shared" si="14"/>
        <v>-0.5417802899482514</v>
      </c>
      <c r="I110" s="20">
        <f t="shared" si="15"/>
        <v>0.2939849355001374</v>
      </c>
      <c r="J110" s="20">
        <f t="shared" si="16"/>
        <v>0.07785493440478979</v>
      </c>
      <c r="K110" s="6">
        <v>2</v>
      </c>
      <c r="L110" s="20">
        <f t="shared" si="20"/>
        <v>1.08814921096054</v>
      </c>
      <c r="M110" s="24">
        <v>0.34</v>
      </c>
      <c r="N110" s="20">
        <f t="shared" si="21"/>
        <v>0.08901032569410126</v>
      </c>
      <c r="O110" s="6">
        <v>72</v>
      </c>
      <c r="P110" s="22">
        <f t="shared" si="17"/>
        <v>84.91585071217261</v>
      </c>
      <c r="R110" s="6"/>
      <c r="S110" s="22"/>
      <c r="AB110" s="22"/>
      <c r="AC110" s="22"/>
      <c r="AD110" s="22"/>
      <c r="AG110" s="22"/>
    </row>
    <row r="111" spans="1:33" ht="15">
      <c r="A111" s="5">
        <v>108</v>
      </c>
      <c r="B111" s="19">
        <f>+PDs!H112</f>
        <v>0.0001845633474576587</v>
      </c>
      <c r="C111" s="20">
        <f t="shared" si="11"/>
        <v>-3.5612263476489217</v>
      </c>
      <c r="D111" s="21">
        <f t="shared" si="18"/>
        <v>0.2388977137785877</v>
      </c>
      <c r="E111" s="20">
        <f t="shared" si="12"/>
        <v>0.48877163765769766</v>
      </c>
      <c r="F111" s="20">
        <f t="shared" si="19"/>
        <v>3.090232306167813</v>
      </c>
      <c r="G111" s="20">
        <f t="shared" si="13"/>
        <v>0.8724117641466169</v>
      </c>
      <c r="H111" s="20">
        <f t="shared" si="14"/>
        <v>-2.3507345119613707</v>
      </c>
      <c r="I111" s="20">
        <f t="shared" si="15"/>
        <v>0.009368198429512307</v>
      </c>
      <c r="J111" s="20">
        <f t="shared" si="16"/>
        <v>0.3475008480742081</v>
      </c>
      <c r="K111" s="6">
        <v>4</v>
      </c>
      <c r="L111" s="20">
        <f t="shared" si="20"/>
        <v>3.1775567923075774</v>
      </c>
      <c r="M111" s="24">
        <v>0.24</v>
      </c>
      <c r="N111" s="20">
        <f t="shared" si="21"/>
        <v>0.007003565287933656</v>
      </c>
      <c r="O111" s="6">
        <v>9</v>
      </c>
      <c r="P111" s="22">
        <f t="shared" si="17"/>
        <v>0.8351751605860884</v>
      </c>
      <c r="R111" s="6"/>
      <c r="S111" s="22"/>
      <c r="AB111" s="22"/>
      <c r="AC111" s="22"/>
      <c r="AD111" s="22"/>
      <c r="AG111" s="22"/>
    </row>
    <row r="112" spans="1:33" ht="15">
      <c r="A112" s="5">
        <v>109</v>
      </c>
      <c r="B112" s="19">
        <f>+PDs!H113</f>
        <v>0.0016388943160731127</v>
      </c>
      <c r="C112" s="20">
        <f t="shared" si="11"/>
        <v>-2.9404093809788163</v>
      </c>
      <c r="D112" s="21">
        <f t="shared" si="18"/>
        <v>0.23055874702609042</v>
      </c>
      <c r="E112" s="20">
        <f t="shared" si="12"/>
        <v>0.4801653330115476</v>
      </c>
      <c r="F112" s="20">
        <f t="shared" si="19"/>
        <v>3.090232306167813</v>
      </c>
      <c r="G112" s="20">
        <f t="shared" si="13"/>
        <v>0.877178005295339</v>
      </c>
      <c r="H112" s="20">
        <f t="shared" si="14"/>
        <v>-1.660537482485421</v>
      </c>
      <c r="I112" s="20">
        <f t="shared" si="15"/>
        <v>0.048403186969104214</v>
      </c>
      <c r="J112" s="20">
        <f t="shared" si="16"/>
        <v>0.22077247831662053</v>
      </c>
      <c r="K112" s="6">
        <v>4</v>
      </c>
      <c r="L112" s="20">
        <f t="shared" si="20"/>
        <v>1.9902460452940673</v>
      </c>
      <c r="M112" s="24">
        <v>0.17</v>
      </c>
      <c r="N112" s="20">
        <f t="shared" si="21"/>
        <v>0.015822316247323828</v>
      </c>
      <c r="O112" s="6">
        <v>27</v>
      </c>
      <c r="P112" s="22">
        <f t="shared" si="17"/>
        <v>5.660433637480099</v>
      </c>
      <c r="R112" s="6"/>
      <c r="S112" s="22"/>
      <c r="AB112" s="22"/>
      <c r="AC112" s="22"/>
      <c r="AD112" s="22"/>
      <c r="AG112" s="22"/>
    </row>
    <row r="113" spans="1:33" ht="15">
      <c r="A113" s="5">
        <v>110</v>
      </c>
      <c r="B113" s="19">
        <f>+PDs!H114</f>
        <v>0.002126050327671011</v>
      </c>
      <c r="C113" s="20">
        <f t="shared" si="11"/>
        <v>-2.8588274050399356</v>
      </c>
      <c r="D113" s="21">
        <f t="shared" si="18"/>
        <v>0.22789831182430895</v>
      </c>
      <c r="E113" s="20">
        <f t="shared" si="12"/>
        <v>0.47738696235266936</v>
      </c>
      <c r="F113" s="20">
        <f t="shared" si="19"/>
        <v>3.090232306167813</v>
      </c>
      <c r="G113" s="20">
        <f t="shared" si="13"/>
        <v>0.8786931706663544</v>
      </c>
      <c r="H113" s="20">
        <f t="shared" si="14"/>
        <v>-1.5746005973679722</v>
      </c>
      <c r="I113" s="20">
        <f t="shared" si="15"/>
        <v>0.05767433244449926</v>
      </c>
      <c r="J113" s="20">
        <f t="shared" si="16"/>
        <v>0.2075787820874748</v>
      </c>
      <c r="K113" s="6">
        <v>4</v>
      </c>
      <c r="L113" s="20">
        <f t="shared" si="20"/>
        <v>1.9043095627659403</v>
      </c>
      <c r="M113" s="24">
        <v>0.31</v>
      </c>
      <c r="N113" s="20">
        <f t="shared" si="21"/>
        <v>0.03279214869739185</v>
      </c>
      <c r="O113" s="6">
        <v>54</v>
      </c>
      <c r="P113" s="22">
        <f t="shared" si="17"/>
        <v>23.462782392983872</v>
      </c>
      <c r="R113" s="6"/>
      <c r="S113" s="22"/>
      <c r="AB113" s="22"/>
      <c r="AC113" s="22"/>
      <c r="AD113" s="22"/>
      <c r="AG113" s="22"/>
    </row>
    <row r="114" spans="1:33" ht="15">
      <c r="A114" s="5">
        <v>111</v>
      </c>
      <c r="B114" s="19">
        <f>+PDs!H115</f>
        <v>0.5276322576421166</v>
      </c>
      <c r="C114" s="20">
        <f t="shared" si="11"/>
        <v>0.06931927335910637</v>
      </c>
      <c r="D114" s="21">
        <f t="shared" si="18"/>
        <v>0.12000000000041859</v>
      </c>
      <c r="E114" s="20">
        <f t="shared" si="12"/>
        <v>0.34641016151437964</v>
      </c>
      <c r="F114" s="20">
        <f t="shared" si="19"/>
        <v>3.090232306167813</v>
      </c>
      <c r="G114" s="20">
        <f t="shared" si="13"/>
        <v>0.9380831519644628</v>
      </c>
      <c r="H114" s="20">
        <f t="shared" si="14"/>
        <v>1.2150384998054324</v>
      </c>
      <c r="I114" s="20">
        <f t="shared" si="15"/>
        <v>0.8878242960703115</v>
      </c>
      <c r="J114" s="20">
        <f t="shared" si="16"/>
        <v>0.023575731169092975</v>
      </c>
      <c r="K114" s="6">
        <v>2</v>
      </c>
      <c r="L114" s="20">
        <f t="shared" si="20"/>
        <v>1.02444001811434</v>
      </c>
      <c r="M114" s="24">
        <v>0.23</v>
      </c>
      <c r="N114" s="20">
        <f t="shared" si="21"/>
        <v>0.08486888182556485</v>
      </c>
      <c r="O114" s="6">
        <v>45</v>
      </c>
      <c r="P114" s="22">
        <f t="shared" si="17"/>
        <v>50.603070788493035</v>
      </c>
      <c r="R114" s="6"/>
      <c r="S114" s="22"/>
      <c r="AB114" s="22"/>
      <c r="AC114" s="22"/>
      <c r="AD114" s="22"/>
      <c r="AG114" s="22"/>
    </row>
    <row r="115" spans="1:33" ht="15">
      <c r="A115" s="5">
        <v>112</v>
      </c>
      <c r="B115" s="19">
        <f>+PDs!H116</f>
        <v>0.0004920418530122277</v>
      </c>
      <c r="C115" s="20">
        <f t="shared" si="11"/>
        <v>-3.295038002566994</v>
      </c>
      <c r="D115" s="21">
        <f t="shared" si="18"/>
        <v>0.23708376866772451</v>
      </c>
      <c r="E115" s="20">
        <f t="shared" si="12"/>
        <v>0.48691248563548306</v>
      </c>
      <c r="F115" s="20">
        <f t="shared" si="19"/>
        <v>3.090232306167813</v>
      </c>
      <c r="G115" s="20">
        <f t="shared" si="13"/>
        <v>0.8734507606798882</v>
      </c>
      <c r="H115" s="20">
        <f t="shared" si="14"/>
        <v>-2.0497610051723405</v>
      </c>
      <c r="I115" s="20">
        <f t="shared" si="15"/>
        <v>0.020193879302732885</v>
      </c>
      <c r="J115" s="20">
        <f t="shared" si="16"/>
        <v>0.28705629132406674</v>
      </c>
      <c r="K115" s="6">
        <v>1</v>
      </c>
      <c r="L115" s="20">
        <f t="shared" si="20"/>
        <v>1</v>
      </c>
      <c r="M115" s="24">
        <v>0.23</v>
      </c>
      <c r="N115" s="20">
        <f t="shared" si="21"/>
        <v>0.004531422613435751</v>
      </c>
      <c r="O115" s="6">
        <v>27</v>
      </c>
      <c r="P115" s="22">
        <f t="shared" si="17"/>
        <v>1.62111643995664</v>
      </c>
      <c r="R115" s="6"/>
      <c r="S115" s="22"/>
      <c r="AB115" s="22"/>
      <c r="AC115" s="22"/>
      <c r="AD115" s="22"/>
      <c r="AG115" s="22"/>
    </row>
    <row r="116" spans="1:33" ht="15">
      <c r="A116" s="5">
        <v>113</v>
      </c>
      <c r="B116" s="19">
        <f>+PDs!H117</f>
        <v>0.07348261508611309</v>
      </c>
      <c r="C116" s="20">
        <f t="shared" si="11"/>
        <v>-1.450334617023711</v>
      </c>
      <c r="D116" s="21">
        <f t="shared" si="18"/>
        <v>0.12304457399567514</v>
      </c>
      <c r="E116" s="20">
        <f t="shared" si="12"/>
        <v>0.3507771001585981</v>
      </c>
      <c r="F116" s="20">
        <f t="shared" si="19"/>
        <v>3.090232306167813</v>
      </c>
      <c r="G116" s="20">
        <f t="shared" si="13"/>
        <v>0.9364589825530667</v>
      </c>
      <c r="H116" s="20">
        <f t="shared" si="14"/>
        <v>-0.3912097557663058</v>
      </c>
      <c r="I116" s="20">
        <f t="shared" si="15"/>
        <v>0.3478210988731306</v>
      </c>
      <c r="J116" s="20">
        <f t="shared" si="16"/>
        <v>0.06840029377244264</v>
      </c>
      <c r="K116" s="6">
        <v>5</v>
      </c>
      <c r="L116" s="20">
        <f t="shared" si="20"/>
        <v>1.3048822258065131</v>
      </c>
      <c r="M116" s="24">
        <v>0.24</v>
      </c>
      <c r="N116" s="20">
        <f t="shared" si="21"/>
        <v>0.08591505872361299</v>
      </c>
      <c r="O116" s="6">
        <v>27</v>
      </c>
      <c r="P116" s="22">
        <f t="shared" si="17"/>
        <v>30.736112258372554</v>
      </c>
      <c r="R116" s="6"/>
      <c r="S116" s="22"/>
      <c r="AB116" s="22"/>
      <c r="AC116" s="22"/>
      <c r="AD116" s="22"/>
      <c r="AG116" s="22"/>
    </row>
    <row r="117" spans="1:33" ht="15">
      <c r="A117" s="5">
        <v>114</v>
      </c>
      <c r="B117" s="19">
        <f>+PDs!H118</f>
        <v>0.072410474682803</v>
      </c>
      <c r="C117" s="20">
        <f t="shared" si="11"/>
        <v>-1.4580710888659922</v>
      </c>
      <c r="D117" s="21">
        <f t="shared" si="18"/>
        <v>0.12321223837957958</v>
      </c>
      <c r="E117" s="20">
        <f t="shared" si="12"/>
        <v>0.3510160087226501</v>
      </c>
      <c r="F117" s="20">
        <f t="shared" si="19"/>
        <v>3.090232306167813</v>
      </c>
      <c r="G117" s="20">
        <f t="shared" si="13"/>
        <v>0.9363694578639461</v>
      </c>
      <c r="H117" s="20">
        <f t="shared" si="14"/>
        <v>-0.39872090614837574</v>
      </c>
      <c r="I117" s="20">
        <f t="shared" si="15"/>
        <v>0.3450494308578947</v>
      </c>
      <c r="J117" s="20">
        <f t="shared" si="16"/>
        <v>0.06882209102699538</v>
      </c>
      <c r="K117" s="6">
        <v>3</v>
      </c>
      <c r="L117" s="20">
        <f t="shared" si="20"/>
        <v>1.153489371276491</v>
      </c>
      <c r="M117" s="24">
        <v>0.15</v>
      </c>
      <c r="N117" s="20">
        <f t="shared" si="21"/>
        <v>0.0471729207215828</v>
      </c>
      <c r="O117" s="6">
        <v>54</v>
      </c>
      <c r="P117" s="22">
        <f t="shared" si="17"/>
        <v>33.75222477629249</v>
      </c>
      <c r="R117" s="6"/>
      <c r="S117" s="22"/>
      <c r="AB117" s="22"/>
      <c r="AC117" s="22"/>
      <c r="AD117" s="22"/>
      <c r="AG117" s="22"/>
    </row>
    <row r="118" spans="1:33" ht="15">
      <c r="A118" s="5">
        <v>115</v>
      </c>
      <c r="B118" s="19">
        <f>+PDs!H119</f>
        <v>0.0056026651518994225</v>
      </c>
      <c r="C118" s="20">
        <f t="shared" si="11"/>
        <v>-2.536229405729252</v>
      </c>
      <c r="D118" s="21">
        <f t="shared" si="18"/>
        <v>0.21068196410906043</v>
      </c>
      <c r="E118" s="20">
        <f t="shared" si="12"/>
        <v>0.45900105022653315</v>
      </c>
      <c r="F118" s="20">
        <f t="shared" si="19"/>
        <v>3.090232306167813</v>
      </c>
      <c r="G118" s="20">
        <f t="shared" si="13"/>
        <v>0.8884357241190494</v>
      </c>
      <c r="H118" s="20">
        <f t="shared" si="14"/>
        <v>-1.2581771549795076</v>
      </c>
      <c r="I118" s="20">
        <f t="shared" si="15"/>
        <v>0.1041638474832778</v>
      </c>
      <c r="J118" s="20">
        <f t="shared" si="16"/>
        <v>0.1620284810498252</v>
      </c>
      <c r="K118" s="6">
        <v>1</v>
      </c>
      <c r="L118" s="20">
        <f t="shared" si="20"/>
        <v>1</v>
      </c>
      <c r="M118" s="24">
        <v>0.22</v>
      </c>
      <c r="N118" s="20">
        <f t="shared" si="21"/>
        <v>0.021683460112903244</v>
      </c>
      <c r="O118" s="6">
        <v>18</v>
      </c>
      <c r="P118" s="22">
        <f t="shared" si="17"/>
        <v>5.171505236927424</v>
      </c>
      <c r="R118" s="6"/>
      <c r="S118" s="22"/>
      <c r="AB118" s="22"/>
      <c r="AC118" s="22"/>
      <c r="AD118" s="22"/>
      <c r="AG118" s="22"/>
    </row>
    <row r="119" spans="1:33" ht="15">
      <c r="A119" s="5">
        <v>116</v>
      </c>
      <c r="B119" s="19">
        <f>+PDs!H120</f>
        <v>0.0013127281982414072</v>
      </c>
      <c r="C119" s="20">
        <f t="shared" si="11"/>
        <v>-3.0084944010715553</v>
      </c>
      <c r="D119" s="21">
        <f t="shared" si="18"/>
        <v>0.23237655528954937</v>
      </c>
      <c r="E119" s="20">
        <f t="shared" si="12"/>
        <v>0.4820545148523654</v>
      </c>
      <c r="F119" s="20">
        <f t="shared" si="19"/>
        <v>3.090232306167813</v>
      </c>
      <c r="G119" s="20">
        <f t="shared" si="13"/>
        <v>0.8761412241816102</v>
      </c>
      <c r="H119" s="20">
        <f t="shared" si="14"/>
        <v>-1.7335492544132287</v>
      </c>
      <c r="I119" s="20">
        <f t="shared" si="15"/>
        <v>0.041499045499215396</v>
      </c>
      <c r="J119" s="20">
        <f t="shared" si="16"/>
        <v>0.23234403402319304</v>
      </c>
      <c r="K119" s="6">
        <v>2</v>
      </c>
      <c r="L119" s="20">
        <f t="shared" si="20"/>
        <v>1.3566381556939944</v>
      </c>
      <c r="M119" s="24">
        <v>0.22</v>
      </c>
      <c r="N119" s="20">
        <f t="shared" si="21"/>
        <v>0.011994024105211942</v>
      </c>
      <c r="O119" s="6">
        <v>9</v>
      </c>
      <c r="P119" s="22">
        <f t="shared" si="17"/>
        <v>1.4302873745465243</v>
      </c>
      <c r="R119" s="6"/>
      <c r="S119" s="22"/>
      <c r="AB119" s="22"/>
      <c r="AC119" s="22"/>
      <c r="AD119" s="22"/>
      <c r="AG119" s="22"/>
    </row>
    <row r="120" spans="1:33" ht="15">
      <c r="A120" s="5">
        <v>117</v>
      </c>
      <c r="B120" s="19">
        <f>+PDs!H121</f>
        <v>0.008598030568463687</v>
      </c>
      <c r="C120" s="20">
        <f t="shared" si="11"/>
        <v>-2.3824886699769587</v>
      </c>
      <c r="D120" s="21">
        <f t="shared" si="18"/>
        <v>0.19806877854403082</v>
      </c>
      <c r="E120" s="20">
        <f t="shared" si="12"/>
        <v>0.44504918665697035</v>
      </c>
      <c r="F120" s="20">
        <f t="shared" si="19"/>
        <v>3.090232306167813</v>
      </c>
      <c r="G120" s="20">
        <f t="shared" si="13"/>
        <v>0.8955061258617772</v>
      </c>
      <c r="H120" s="20">
        <f t="shared" si="14"/>
        <v>-1.1247084374399243</v>
      </c>
      <c r="I120" s="20">
        <f t="shared" si="15"/>
        <v>0.13035630256569597</v>
      </c>
      <c r="J120" s="20">
        <f t="shared" si="16"/>
        <v>0.1436909163205786</v>
      </c>
      <c r="K120" s="6">
        <v>3</v>
      </c>
      <c r="L120" s="20">
        <f t="shared" si="20"/>
        <v>1.3663418204393827</v>
      </c>
      <c r="M120" s="24">
        <v>0.23</v>
      </c>
      <c r="N120" s="20">
        <f t="shared" si="21"/>
        <v>0.03826358637327793</v>
      </c>
      <c r="O120" s="6">
        <v>27</v>
      </c>
      <c r="P120" s="22">
        <f t="shared" si="17"/>
        <v>13.688798025040182</v>
      </c>
      <c r="R120" s="6"/>
      <c r="S120" s="22"/>
      <c r="AB120" s="22"/>
      <c r="AC120" s="22"/>
      <c r="AD120" s="22"/>
      <c r="AG120" s="22"/>
    </row>
    <row r="121" spans="1:33" ht="15">
      <c r="A121" s="5">
        <v>118</v>
      </c>
      <c r="B121" s="19">
        <f>+PDs!H122</f>
        <v>0.07452875587819936</v>
      </c>
      <c r="C121" s="20">
        <f t="shared" si="11"/>
        <v>-1.442868522779915</v>
      </c>
      <c r="D121" s="21">
        <f t="shared" si="18"/>
        <v>0.12288941468038216</v>
      </c>
      <c r="E121" s="20">
        <f t="shared" si="12"/>
        <v>0.35055586527739363</v>
      </c>
      <c r="F121" s="20">
        <f t="shared" si="19"/>
        <v>3.090232306167813</v>
      </c>
      <c r="G121" s="20">
        <f t="shared" si="13"/>
        <v>0.9365418225149467</v>
      </c>
      <c r="H121" s="20">
        <f t="shared" si="14"/>
        <v>-0.3839331614871509</v>
      </c>
      <c r="I121" s="20">
        <f t="shared" si="15"/>
        <v>0.3505139935636529</v>
      </c>
      <c r="J121" s="20">
        <f t="shared" si="16"/>
        <v>0.0679958390968792</v>
      </c>
      <c r="K121" s="6">
        <v>4</v>
      </c>
      <c r="L121" s="20">
        <f t="shared" si="20"/>
        <v>1.2271560128389682</v>
      </c>
      <c r="M121" s="24">
        <v>0.15</v>
      </c>
      <c r="N121" s="20">
        <f t="shared" si="21"/>
        <v>0.05080154158207442</v>
      </c>
      <c r="O121" s="6">
        <v>27</v>
      </c>
      <c r="P121" s="22">
        <f t="shared" si="17"/>
        <v>18.174251500987125</v>
      </c>
      <c r="R121" s="6"/>
      <c r="S121" s="22"/>
      <c r="AB121" s="22"/>
      <c r="AC121" s="22"/>
      <c r="AD121" s="22"/>
      <c r="AG121" s="22"/>
    </row>
    <row r="122" spans="1:33" ht="15">
      <c r="A122" s="5">
        <v>119</v>
      </c>
      <c r="B122" s="19">
        <f>+PDs!H123</f>
        <v>0.00012822095981747207</v>
      </c>
      <c r="C122" s="20">
        <f t="shared" si="11"/>
        <v>-3.655739244186265</v>
      </c>
      <c r="D122" s="21">
        <f t="shared" si="18"/>
        <v>0.23923313507163307</v>
      </c>
      <c r="E122" s="20">
        <f t="shared" si="12"/>
        <v>0.48911464409853145</v>
      </c>
      <c r="F122" s="20">
        <f t="shared" si="19"/>
        <v>3.090232306167813</v>
      </c>
      <c r="G122" s="20">
        <f t="shared" si="13"/>
        <v>0.8722195050148598</v>
      </c>
      <c r="H122" s="20">
        <f t="shared" si="14"/>
        <v>-2.458396489925641</v>
      </c>
      <c r="I122" s="20">
        <f t="shared" si="15"/>
        <v>0.006977950057354409</v>
      </c>
      <c r="J122" s="20">
        <f t="shared" si="16"/>
        <v>0.37142316918808016</v>
      </c>
      <c r="K122" s="6">
        <v>3</v>
      </c>
      <c r="L122" s="20">
        <f t="shared" si="20"/>
        <v>2.677364265360973</v>
      </c>
      <c r="M122" s="24">
        <v>0.24</v>
      </c>
      <c r="N122" s="20">
        <f t="shared" si="21"/>
        <v>0.004401412779155679</v>
      </c>
      <c r="O122" s="6">
        <v>72</v>
      </c>
      <c r="P122" s="22">
        <f t="shared" si="17"/>
        <v>4.1989477913145175</v>
      </c>
      <c r="R122" s="6"/>
      <c r="S122" s="22"/>
      <c r="U122" s="19"/>
      <c r="X122" s="24"/>
      <c r="Y122" s="6"/>
      <c r="Z122" s="22"/>
      <c r="AB122" s="22"/>
      <c r="AC122" s="22"/>
      <c r="AD122" s="22"/>
      <c r="AG122" s="22"/>
    </row>
    <row r="123" spans="1:33" ht="15">
      <c r="A123" s="5">
        <v>120</v>
      </c>
      <c r="B123" s="19">
        <f>+PDs!H124</f>
        <v>0.019907830924487727</v>
      </c>
      <c r="C123" s="20">
        <f t="shared" si="11"/>
        <v>-2.0556562490642785</v>
      </c>
      <c r="D123" s="21">
        <f t="shared" si="18"/>
        <v>0.16434944508749344</v>
      </c>
      <c r="E123" s="20">
        <f t="shared" si="12"/>
        <v>0.40540035161244425</v>
      </c>
      <c r="F123" s="20">
        <f t="shared" si="19"/>
        <v>3.090232306167813</v>
      </c>
      <c r="G123" s="20">
        <f t="shared" si="13"/>
        <v>0.9141392426280072</v>
      </c>
      <c r="H123" s="20">
        <f t="shared" si="14"/>
        <v>-0.8782852197347668</v>
      </c>
      <c r="I123" s="20">
        <f t="shared" si="15"/>
        <v>0.18989447736438103</v>
      </c>
      <c r="J123" s="20">
        <f t="shared" si="16"/>
        <v>0.11093805954392029</v>
      </c>
      <c r="K123" s="6">
        <v>5</v>
      </c>
      <c r="L123" s="20">
        <f t="shared" si="20"/>
        <v>1.532336866698517</v>
      </c>
      <c r="M123" s="24">
        <v>0.28</v>
      </c>
      <c r="N123" s="20">
        <f t="shared" si="21"/>
        <v>0.07293350545216254</v>
      </c>
      <c r="O123" s="6">
        <v>72</v>
      </c>
      <c r="P123" s="22">
        <f t="shared" si="17"/>
        <v>69.57856420136306</v>
      </c>
      <c r="R123" s="6"/>
      <c r="S123" s="22"/>
      <c r="AB123" s="22"/>
      <c r="AC123" s="22"/>
      <c r="AD123" s="22"/>
      <c r="AG123" s="22"/>
    </row>
    <row r="124" spans="1:33" ht="15">
      <c r="A124" s="5">
        <v>121</v>
      </c>
      <c r="B124" s="19">
        <f>+PDs!H125</f>
        <v>0.0018259012980189689</v>
      </c>
      <c r="C124" s="20">
        <f t="shared" si="11"/>
        <v>-2.9067711439130948</v>
      </c>
      <c r="D124" s="21">
        <f t="shared" si="18"/>
        <v>0.229529802139211</v>
      </c>
      <c r="E124" s="20">
        <f t="shared" si="12"/>
        <v>0.47909268637624913</v>
      </c>
      <c r="F124" s="20">
        <f t="shared" si="19"/>
        <v>3.090232306167813</v>
      </c>
      <c r="G124" s="20">
        <f t="shared" si="13"/>
        <v>0.8777643179469014</v>
      </c>
      <c r="H124" s="20">
        <f t="shared" si="14"/>
        <v>-1.6248820072346168</v>
      </c>
      <c r="I124" s="20">
        <f t="shared" si="15"/>
        <v>0.05209385136528952</v>
      </c>
      <c r="J124" s="20">
        <f t="shared" si="16"/>
        <v>0.21524518146398158</v>
      </c>
      <c r="K124" s="6">
        <v>5</v>
      </c>
      <c r="L124" s="20">
        <f t="shared" si="20"/>
        <v>2.271510482742977</v>
      </c>
      <c r="M124" s="24">
        <v>0.28</v>
      </c>
      <c r="N124" s="20">
        <f t="shared" si="21"/>
        <v>0.03197156914666557</v>
      </c>
      <c r="O124" s="6">
        <v>81</v>
      </c>
      <c r="P124" s="22">
        <f t="shared" si="17"/>
        <v>34.31348658665882</v>
      </c>
      <c r="R124" s="6"/>
      <c r="S124" s="22"/>
      <c r="AB124" s="22"/>
      <c r="AC124" s="22"/>
      <c r="AD124" s="22"/>
      <c r="AG124" s="22"/>
    </row>
    <row r="125" spans="1:33" ht="15">
      <c r="A125" s="5">
        <v>122</v>
      </c>
      <c r="B125" s="19">
        <f>+PDs!H126</f>
        <v>0.056279783113752924</v>
      </c>
      <c r="C125" s="20">
        <f t="shared" si="11"/>
        <v>-1.5867928610824988</v>
      </c>
      <c r="D125" s="21">
        <f t="shared" si="18"/>
        <v>0.12719583644401872</v>
      </c>
      <c r="E125" s="20">
        <f t="shared" si="12"/>
        <v>0.3566452529391338</v>
      </c>
      <c r="F125" s="20">
        <f t="shared" si="19"/>
        <v>3.090232306167813</v>
      </c>
      <c r="G125" s="20">
        <f t="shared" si="13"/>
        <v>0.9342398854448366</v>
      </c>
      <c r="H125" s="20">
        <f t="shared" si="14"/>
        <v>-0.5187919999560058</v>
      </c>
      <c r="I125" s="20">
        <f t="shared" si="15"/>
        <v>0.3019528986640455</v>
      </c>
      <c r="J125" s="20">
        <f t="shared" si="16"/>
        <v>0.07625609534778323</v>
      </c>
      <c r="K125" s="6">
        <v>4</v>
      </c>
      <c r="L125" s="20">
        <f t="shared" si="20"/>
        <v>1.258315480962474</v>
      </c>
      <c r="M125" s="24">
        <v>0.15</v>
      </c>
      <c r="N125" s="20">
        <f t="shared" si="21"/>
        <v>0.046370142682982375</v>
      </c>
      <c r="O125" s="6">
        <v>81</v>
      </c>
      <c r="P125" s="22">
        <f t="shared" si="17"/>
        <v>49.76675563451084</v>
      </c>
      <c r="R125" s="6"/>
      <c r="S125" s="22"/>
      <c r="AB125" s="22"/>
      <c r="AC125" s="22"/>
      <c r="AD125" s="22"/>
      <c r="AG125" s="22"/>
    </row>
    <row r="126" spans="1:33" ht="15">
      <c r="A126" s="5">
        <v>123</v>
      </c>
      <c r="B126" s="19">
        <f>+PDs!H127</f>
        <v>0.003634190508267323</v>
      </c>
      <c r="C126" s="20">
        <f t="shared" si="11"/>
        <v>-2.684291007325652</v>
      </c>
      <c r="D126" s="21">
        <f t="shared" si="18"/>
        <v>0.22006122187100088</v>
      </c>
      <c r="E126" s="20">
        <f t="shared" si="12"/>
        <v>0.4691068341763962</v>
      </c>
      <c r="F126" s="20">
        <f t="shared" si="19"/>
        <v>3.090232306167813</v>
      </c>
      <c r="G126" s="20">
        <f t="shared" si="13"/>
        <v>0.8831414258933838</v>
      </c>
      <c r="H126" s="20">
        <f t="shared" si="14"/>
        <v>-1.3980115495778995</v>
      </c>
      <c r="I126" s="20">
        <f t="shared" si="15"/>
        <v>0.0810547994730976</v>
      </c>
      <c r="J126" s="20">
        <f t="shared" si="16"/>
        <v>0.18168008374358863</v>
      </c>
      <c r="K126" s="6">
        <v>1</v>
      </c>
      <c r="L126" s="20">
        <f t="shared" si="20"/>
        <v>1</v>
      </c>
      <c r="M126" s="24">
        <v>0.19</v>
      </c>
      <c r="N126" s="20">
        <f t="shared" si="21"/>
        <v>0.014709915703317752</v>
      </c>
      <c r="O126" s="6">
        <v>18</v>
      </c>
      <c r="P126" s="22">
        <f t="shared" si="17"/>
        <v>3.508314895241284</v>
      </c>
      <c r="R126" s="6"/>
      <c r="S126" s="22"/>
      <c r="AB126" s="22"/>
      <c r="AC126" s="22"/>
      <c r="AD126" s="22"/>
      <c r="AG126" s="22"/>
    </row>
    <row r="127" spans="1:33" ht="15">
      <c r="A127" s="5">
        <v>124</v>
      </c>
      <c r="B127" s="19">
        <f>+PDs!H128</f>
        <v>0.06443150124930311</v>
      </c>
      <c r="C127" s="20">
        <f t="shared" si="11"/>
        <v>-1.518600828434063</v>
      </c>
      <c r="D127" s="21">
        <f t="shared" si="18"/>
        <v>0.12478706112993282</v>
      </c>
      <c r="E127" s="20">
        <f t="shared" si="12"/>
        <v>0.35325212119665017</v>
      </c>
      <c r="F127" s="20">
        <f t="shared" si="19"/>
        <v>3.090232306167813</v>
      </c>
      <c r="G127" s="20">
        <f t="shared" si="13"/>
        <v>0.9355281603832496</v>
      </c>
      <c r="H127" s="20">
        <f t="shared" si="14"/>
        <v>-0.4563942908088988</v>
      </c>
      <c r="I127" s="20">
        <f t="shared" si="15"/>
        <v>0.3240532352333585</v>
      </c>
      <c r="J127" s="20">
        <f t="shared" si="16"/>
        <v>0.07221856487424942</v>
      </c>
      <c r="K127" s="6">
        <v>1</v>
      </c>
      <c r="L127" s="20">
        <f t="shared" si="20"/>
        <v>1</v>
      </c>
      <c r="M127" s="24">
        <v>0.32</v>
      </c>
      <c r="N127" s="20">
        <f t="shared" si="21"/>
        <v>0.08307895487489773</v>
      </c>
      <c r="O127" s="6">
        <v>9</v>
      </c>
      <c r="P127" s="22">
        <f t="shared" si="17"/>
        <v>9.907165368831555</v>
      </c>
      <c r="R127" s="6"/>
      <c r="S127" s="22"/>
      <c r="AB127" s="22"/>
      <c r="AC127" s="22"/>
      <c r="AD127" s="22"/>
      <c r="AG127" s="22"/>
    </row>
    <row r="128" spans="1:33" ht="15">
      <c r="A128" s="5">
        <v>125</v>
      </c>
      <c r="B128" s="19">
        <f>+PDs!H129</f>
        <v>0.00382830830138505</v>
      </c>
      <c r="C128" s="20">
        <f t="shared" si="11"/>
        <v>-2.6668485525348125</v>
      </c>
      <c r="D128" s="21">
        <f t="shared" si="18"/>
        <v>0.21909473657972686</v>
      </c>
      <c r="E128" s="20">
        <f t="shared" si="12"/>
        <v>0.46807556716808757</v>
      </c>
      <c r="F128" s="20">
        <f t="shared" si="19"/>
        <v>3.090232306167813</v>
      </c>
      <c r="G128" s="20">
        <f t="shared" si="13"/>
        <v>0.8836884425069014</v>
      </c>
      <c r="H128" s="20">
        <f t="shared" si="14"/>
        <v>-1.3810142290444578</v>
      </c>
      <c r="I128" s="20">
        <f t="shared" si="15"/>
        <v>0.08363729283578067</v>
      </c>
      <c r="J128" s="20">
        <f t="shared" si="16"/>
        <v>0.17925816213173187</v>
      </c>
      <c r="K128" s="6">
        <v>3</v>
      </c>
      <c r="L128" s="20">
        <f t="shared" si="20"/>
        <v>1.4903707682949923</v>
      </c>
      <c r="M128" s="24">
        <v>0.15</v>
      </c>
      <c r="N128" s="20">
        <f t="shared" si="21"/>
        <v>0.017841746639605555</v>
      </c>
      <c r="O128" s="6">
        <v>90</v>
      </c>
      <c r="P128" s="22">
        <f t="shared" si="17"/>
        <v>21.276282867729623</v>
      </c>
      <c r="R128" s="6"/>
      <c r="S128" s="22"/>
      <c r="AB128" s="22"/>
      <c r="AC128" s="22"/>
      <c r="AD128" s="22"/>
      <c r="AG128" s="22"/>
    </row>
    <row r="129" spans="1:33" ht="15">
      <c r="A129" s="5">
        <v>126</v>
      </c>
      <c r="B129" s="19">
        <f>+PDs!H130</f>
        <v>0.0011415768523666823</v>
      </c>
      <c r="C129" s="20">
        <f t="shared" si="11"/>
        <v>-3.050691054032686</v>
      </c>
      <c r="D129" s="21">
        <f t="shared" si="18"/>
        <v>0.23334235176391532</v>
      </c>
      <c r="E129" s="20">
        <f t="shared" si="12"/>
        <v>0.4830552264119656</v>
      </c>
      <c r="F129" s="20">
        <f t="shared" si="19"/>
        <v>3.090232306167813</v>
      </c>
      <c r="G129" s="20">
        <f t="shared" si="13"/>
        <v>0.8755898858689979</v>
      </c>
      <c r="H129" s="20">
        <f t="shared" si="14"/>
        <v>-1.7793012606181642</v>
      </c>
      <c r="I129" s="20">
        <f t="shared" si="15"/>
        <v>0.037595192204898945</v>
      </c>
      <c r="J129" s="20">
        <f t="shared" si="16"/>
        <v>0.23978002536598356</v>
      </c>
      <c r="K129" s="6">
        <v>5</v>
      </c>
      <c r="L129" s="20">
        <f t="shared" si="20"/>
        <v>2.497852917176617</v>
      </c>
      <c r="M129" s="24">
        <v>0.2</v>
      </c>
      <c r="N129" s="20">
        <f t="shared" si="21"/>
        <v>0.018211153889991404</v>
      </c>
      <c r="O129" s="6">
        <v>54</v>
      </c>
      <c r="P129" s="22">
        <f t="shared" si="17"/>
        <v>13.03008060828885</v>
      </c>
      <c r="R129" s="6"/>
      <c r="S129" s="22"/>
      <c r="AB129" s="22"/>
      <c r="AC129" s="22"/>
      <c r="AD129" s="22"/>
      <c r="AG129" s="22"/>
    </row>
    <row r="130" spans="1:33" ht="15">
      <c r="A130" s="5">
        <v>127</v>
      </c>
      <c r="B130" s="19">
        <f>+PDs!H131</f>
        <v>0.0008535477189792288</v>
      </c>
      <c r="C130" s="20">
        <f t="shared" si="11"/>
        <v>-3.1369597790717143</v>
      </c>
      <c r="D130" s="21">
        <f t="shared" si="18"/>
        <v>0.23498645707153232</v>
      </c>
      <c r="E130" s="20">
        <f t="shared" si="12"/>
        <v>0.4847540170762201</v>
      </c>
      <c r="F130" s="20">
        <f t="shared" si="19"/>
        <v>3.090232306167813</v>
      </c>
      <c r="G130" s="20">
        <f t="shared" si="13"/>
        <v>0.874650526169434</v>
      </c>
      <c r="H130" s="20">
        <f t="shared" si="14"/>
        <v>-1.8738424158229599</v>
      </c>
      <c r="I130" s="20">
        <f t="shared" si="15"/>
        <v>0.030476074127328206</v>
      </c>
      <c r="J130" s="20">
        <f t="shared" si="16"/>
        <v>0.2556328332302219</v>
      </c>
      <c r="K130" s="6">
        <v>4</v>
      </c>
      <c r="L130" s="20">
        <f t="shared" si="20"/>
        <v>2.243852999121779</v>
      </c>
      <c r="M130" s="24">
        <v>0.21</v>
      </c>
      <c r="N130" s="20">
        <f t="shared" si="21"/>
        <v>0.013958404891816968</v>
      </c>
      <c r="O130" s="6">
        <v>90</v>
      </c>
      <c r="P130" s="22">
        <f t="shared" si="17"/>
        <v>16.645397833491735</v>
      </c>
      <c r="R130" s="6"/>
      <c r="S130" s="22"/>
      <c r="AB130" s="22"/>
      <c r="AC130" s="22"/>
      <c r="AD130" s="22"/>
      <c r="AG130" s="22"/>
    </row>
    <row r="131" spans="1:33" ht="15">
      <c r="A131" s="5">
        <v>128</v>
      </c>
      <c r="B131" s="19">
        <f>+PDs!H132</f>
        <v>0.01722632355804169</v>
      </c>
      <c r="C131" s="20">
        <f t="shared" si="11"/>
        <v>-2.1147337386230527</v>
      </c>
      <c r="D131" s="21">
        <f t="shared" si="18"/>
        <v>0.17071265905226674</v>
      </c>
      <c r="E131" s="20">
        <f t="shared" si="12"/>
        <v>0.413173884765563</v>
      </c>
      <c r="F131" s="20">
        <f t="shared" si="19"/>
        <v>3.090232306167813</v>
      </c>
      <c r="G131" s="20">
        <f t="shared" si="13"/>
        <v>0.9106521514539639</v>
      </c>
      <c r="H131" s="20">
        <f t="shared" si="14"/>
        <v>-0.9201432737163115</v>
      </c>
      <c r="I131" s="20">
        <f t="shared" si="15"/>
        <v>0.17874894662220805</v>
      </c>
      <c r="J131" s="20">
        <f t="shared" si="16"/>
        <v>0.11628026668354453</v>
      </c>
      <c r="K131" s="6">
        <v>4</v>
      </c>
      <c r="L131" s="20">
        <f t="shared" si="20"/>
        <v>1.4225404795144296</v>
      </c>
      <c r="M131" s="24">
        <v>0.25</v>
      </c>
      <c r="N131" s="20">
        <f t="shared" si="21"/>
        <v>0.05744311741653192</v>
      </c>
      <c r="O131" s="6">
        <v>72</v>
      </c>
      <c r="P131" s="22">
        <f t="shared" si="17"/>
        <v>54.80073401537146</v>
      </c>
      <c r="R131" s="6"/>
      <c r="S131" s="22"/>
      <c r="AB131" s="22"/>
      <c r="AC131" s="22"/>
      <c r="AD131" s="22"/>
      <c r="AG131" s="22"/>
    </row>
    <row r="132" spans="1:33" ht="15">
      <c r="A132" s="5">
        <v>129</v>
      </c>
      <c r="B132" s="19">
        <f>+PDs!H133</f>
        <v>0.00028035351848673586</v>
      </c>
      <c r="C132" s="20">
        <f aca="true" t="shared" si="22" ref="C132:C195">NORMSINV(B132)</f>
        <v>-3.4499419852381705</v>
      </c>
      <c r="D132" s="21">
        <f t="shared" si="18"/>
        <v>0.23832961370775926</v>
      </c>
      <c r="E132" s="20">
        <f aca="true" t="shared" si="23" ref="E132:E195">SQRT(D132)</f>
        <v>0.4881901409366634</v>
      </c>
      <c r="F132" s="20">
        <f t="shared" si="19"/>
        <v>3.090232306167813</v>
      </c>
      <c r="G132" s="20">
        <f aca="true" t="shared" si="24" ref="G132:G195">SQRT(1-D132)</f>
        <v>0.8727372951193507</v>
      </c>
      <c r="H132" s="20">
        <f aca="true" t="shared" si="25" ref="H132:H195">(C132+E132*F132)/G132</f>
        <v>-2.224404813475504</v>
      </c>
      <c r="I132" s="20">
        <f aca="true" t="shared" si="26" ref="I132:I195">NORMSDIST(H132)</f>
        <v>0.013060610149435775</v>
      </c>
      <c r="J132" s="20">
        <f aca="true" t="shared" si="27" ref="J132:J195">(0.11852-0.05478*LN(B132))^2</f>
        <v>0.3210251053652864</v>
      </c>
      <c r="K132" s="6">
        <v>4</v>
      </c>
      <c r="L132" s="20">
        <f t="shared" si="20"/>
        <v>2.857560787288368</v>
      </c>
      <c r="M132" s="24">
        <v>0.22</v>
      </c>
      <c r="N132" s="20">
        <f t="shared" si="21"/>
        <v>0.008034479244018069</v>
      </c>
      <c r="O132" s="6">
        <v>90</v>
      </c>
      <c r="P132" s="22">
        <f aca="true" t="shared" si="28" ref="P132:P195">+O132*N132*12.5*1.06</f>
        <v>9.581116498491546</v>
      </c>
      <c r="R132" s="6"/>
      <c r="S132" s="22"/>
      <c r="AB132" s="22"/>
      <c r="AC132" s="22"/>
      <c r="AD132" s="22"/>
      <c r="AG132" s="22"/>
    </row>
    <row r="133" spans="1:33" ht="15">
      <c r="A133" s="5">
        <v>130</v>
      </c>
      <c r="B133" s="19">
        <f>+PDs!H134</f>
        <v>0.0002845481717188336</v>
      </c>
      <c r="C133" s="20">
        <f t="shared" si="22"/>
        <v>-3.4459306703540458</v>
      </c>
      <c r="D133" s="21">
        <f aca="true" t="shared" si="29" ref="D133:D196">0.12*(1-EXP(-50*B133))/(1-EXP(-50))+0.24*(1-(1-EXP(-50*B133))/(1-EXP(-50)))</f>
        <v>0.2383047987252768</v>
      </c>
      <c r="E133" s="20">
        <f t="shared" si="23"/>
        <v>0.48816472499073177</v>
      </c>
      <c r="F133" s="20">
        <f aca="true" t="shared" si="30" ref="F133:F196">NORMSINV(0.999)</f>
        <v>3.090232306167813</v>
      </c>
      <c r="G133" s="20">
        <f t="shared" si="24"/>
        <v>0.8727515117573404</v>
      </c>
      <c r="H133" s="20">
        <f t="shared" si="25"/>
        <v>-2.219862401103272</v>
      </c>
      <c r="I133" s="20">
        <f t="shared" si="26"/>
        <v>0.013214054732185903</v>
      </c>
      <c r="J133" s="20">
        <f t="shared" si="27"/>
        <v>0.3201038696142037</v>
      </c>
      <c r="K133" s="6">
        <v>1</v>
      </c>
      <c r="L133" s="20">
        <f aca="true" t="shared" si="31" ref="L133:L196">(1+(K133-2.5)*J133)/(1-1.5*J133)</f>
        <v>1</v>
      </c>
      <c r="M133" s="24">
        <v>0.2</v>
      </c>
      <c r="N133" s="20">
        <f aca="true" t="shared" si="32" ref="N133:N196">M133*(I133-B133)*L133</f>
        <v>0.002585901312093414</v>
      </c>
      <c r="O133" s="6">
        <v>81</v>
      </c>
      <c r="P133" s="22">
        <f t="shared" si="28"/>
        <v>2.7753185832042564</v>
      </c>
      <c r="R133" s="6"/>
      <c r="S133" s="22"/>
      <c r="AB133" s="22"/>
      <c r="AC133" s="22"/>
      <c r="AD133" s="22"/>
      <c r="AG133" s="22"/>
    </row>
    <row r="134" spans="1:33" ht="15">
      <c r="A134" s="5">
        <v>131</v>
      </c>
      <c r="B134" s="19">
        <f>+PDs!H135</f>
        <v>0.003136091292288198</v>
      </c>
      <c r="C134" s="20">
        <f t="shared" si="22"/>
        <v>-2.7332021385251544</v>
      </c>
      <c r="D134" s="21">
        <f t="shared" si="29"/>
        <v>0.22258453374705064</v>
      </c>
      <c r="E134" s="20">
        <f t="shared" si="23"/>
        <v>0.4717886536862143</v>
      </c>
      <c r="F134" s="20">
        <f t="shared" si="30"/>
        <v>3.090232306167813</v>
      </c>
      <c r="G134" s="20">
        <f t="shared" si="24"/>
        <v>0.8817116684341596</v>
      </c>
      <c r="H134" s="20">
        <f t="shared" si="25"/>
        <v>-1.4463521861804929</v>
      </c>
      <c r="I134" s="20">
        <f t="shared" si="26"/>
        <v>0.07403922271997365</v>
      </c>
      <c r="J134" s="20">
        <f t="shared" si="27"/>
        <v>0.18862912178148028</v>
      </c>
      <c r="K134" s="6">
        <v>4</v>
      </c>
      <c r="L134" s="20">
        <f t="shared" si="31"/>
        <v>1.7891812005133811</v>
      </c>
      <c r="M134" s="24">
        <v>0.22</v>
      </c>
      <c r="N134" s="20">
        <f t="shared" si="32"/>
        <v>0.027908880957747746</v>
      </c>
      <c r="O134" s="6">
        <v>90</v>
      </c>
      <c r="P134" s="22">
        <f t="shared" si="28"/>
        <v>33.281340542114194</v>
      </c>
      <c r="R134" s="6"/>
      <c r="S134" s="22"/>
      <c r="AB134" s="22"/>
      <c r="AC134" s="22"/>
      <c r="AD134" s="22"/>
      <c r="AG134" s="22"/>
    </row>
    <row r="135" spans="1:33" ht="15">
      <c r="A135" s="5">
        <v>132</v>
      </c>
      <c r="B135" s="19">
        <f>+PDs!H136</f>
        <v>0.0014878957424541768</v>
      </c>
      <c r="C135" s="20">
        <f t="shared" si="22"/>
        <v>-2.9702276394075056</v>
      </c>
      <c r="D135" s="21">
        <f t="shared" si="29"/>
        <v>0.23139661662908936</v>
      </c>
      <c r="E135" s="20">
        <f t="shared" si="23"/>
        <v>0.4810370220981846</v>
      </c>
      <c r="F135" s="20">
        <f t="shared" si="30"/>
        <v>3.090232306167813</v>
      </c>
      <c r="G135" s="20">
        <f t="shared" si="24"/>
        <v>0.8767002813795092</v>
      </c>
      <c r="H135" s="20">
        <f t="shared" si="25"/>
        <v>-1.6923816779461724</v>
      </c>
      <c r="I135" s="20">
        <f t="shared" si="26"/>
        <v>0.04528661173914994</v>
      </c>
      <c r="J135" s="20">
        <f t="shared" si="27"/>
        <v>0.22577635681433805</v>
      </c>
      <c r="K135" s="6">
        <v>2</v>
      </c>
      <c r="L135" s="20">
        <f t="shared" si="31"/>
        <v>1.3413946005299433</v>
      </c>
      <c r="M135" s="24">
        <v>0.23</v>
      </c>
      <c r="N135" s="20">
        <f t="shared" si="32"/>
        <v>0.013512813064065796</v>
      </c>
      <c r="O135" s="6">
        <v>81</v>
      </c>
      <c r="P135" s="22">
        <f t="shared" si="28"/>
        <v>14.502626621008616</v>
      </c>
      <c r="R135" s="6"/>
      <c r="S135" s="22"/>
      <c r="AB135" s="22"/>
      <c r="AC135" s="22"/>
      <c r="AD135" s="22"/>
      <c r="AG135" s="22"/>
    </row>
    <row r="136" spans="1:33" ht="15">
      <c r="A136" s="5">
        <v>133</v>
      </c>
      <c r="B136" s="19">
        <f>+PDs!H137</f>
        <v>0.0046539550686004565</v>
      </c>
      <c r="C136" s="20">
        <f t="shared" si="22"/>
        <v>-2.6005328707584128</v>
      </c>
      <c r="D136" s="21">
        <f t="shared" si="29"/>
        <v>0.21508716424935012</v>
      </c>
      <c r="E136" s="20">
        <f t="shared" si="23"/>
        <v>0.4637749068776254</v>
      </c>
      <c r="F136" s="20">
        <f t="shared" si="30"/>
        <v>3.090232306167813</v>
      </c>
      <c r="G136" s="20">
        <f t="shared" si="24"/>
        <v>0.885953066336276</v>
      </c>
      <c r="H136" s="20">
        <f t="shared" si="25"/>
        <v>-1.3176326321242364</v>
      </c>
      <c r="I136" s="20">
        <f t="shared" si="26"/>
        <v>0.09381332814452675</v>
      </c>
      <c r="J136" s="20">
        <f t="shared" si="27"/>
        <v>0.1703135927672649</v>
      </c>
      <c r="K136" s="6">
        <v>5</v>
      </c>
      <c r="L136" s="20">
        <f t="shared" si="31"/>
        <v>1.915013131972172</v>
      </c>
      <c r="M136" s="24">
        <v>0.3</v>
      </c>
      <c r="N136" s="20">
        <f t="shared" si="32"/>
        <v>0.051222411083641485</v>
      </c>
      <c r="O136" s="6">
        <v>36</v>
      </c>
      <c r="P136" s="22">
        <f t="shared" si="28"/>
        <v>24.433090086896993</v>
      </c>
      <c r="R136" s="6"/>
      <c r="S136" s="22"/>
      <c r="AB136" s="22"/>
      <c r="AC136" s="22"/>
      <c r="AD136" s="22"/>
      <c r="AG136" s="22"/>
    </row>
    <row r="137" spans="1:33" ht="15">
      <c r="A137" s="5">
        <v>134</v>
      </c>
      <c r="B137" s="19">
        <f>+PDs!H138</f>
        <v>0.04086826605398528</v>
      </c>
      <c r="C137" s="20">
        <f t="shared" si="22"/>
        <v>-1.740697982567412</v>
      </c>
      <c r="D137" s="21">
        <f t="shared" si="29"/>
        <v>0.13555027681512857</v>
      </c>
      <c r="E137" s="20">
        <f t="shared" si="23"/>
        <v>0.3681715317825763</v>
      </c>
      <c r="F137" s="20">
        <f t="shared" si="30"/>
        <v>3.090232306167813</v>
      </c>
      <c r="G137" s="20">
        <f t="shared" si="24"/>
        <v>0.9297578841746229</v>
      </c>
      <c r="H137" s="20">
        <f t="shared" si="25"/>
        <v>-0.6485155233471077</v>
      </c>
      <c r="I137" s="20">
        <f t="shared" si="26"/>
        <v>0.2583257869420803</v>
      </c>
      <c r="J137" s="20">
        <f t="shared" si="27"/>
        <v>0.08624421219968985</v>
      </c>
      <c r="K137" s="6">
        <v>5</v>
      </c>
      <c r="L137" s="20">
        <f t="shared" si="31"/>
        <v>1.396236506868162</v>
      </c>
      <c r="M137" s="24">
        <v>0.27</v>
      </c>
      <c r="N137" s="20">
        <f t="shared" si="32"/>
        <v>0.08197797492639113</v>
      </c>
      <c r="O137" s="6">
        <v>63</v>
      </c>
      <c r="P137" s="22">
        <f t="shared" si="28"/>
        <v>68.43111456980499</v>
      </c>
      <c r="R137" s="6"/>
      <c r="S137" s="22"/>
      <c r="AB137" s="22"/>
      <c r="AC137" s="22"/>
      <c r="AD137" s="22"/>
      <c r="AG137" s="22"/>
    </row>
    <row r="138" spans="1:33" ht="15">
      <c r="A138" s="5">
        <v>135</v>
      </c>
      <c r="B138" s="19">
        <f>+PDs!H139</f>
        <v>0.009274057449776406</v>
      </c>
      <c r="C138" s="20">
        <f t="shared" si="22"/>
        <v>-2.3544905583129014</v>
      </c>
      <c r="D138" s="21">
        <f t="shared" si="29"/>
        <v>0.1954740486210031</v>
      </c>
      <c r="E138" s="20">
        <f t="shared" si="23"/>
        <v>0.44212447186397985</v>
      </c>
      <c r="F138" s="20">
        <f t="shared" si="30"/>
        <v>3.090232306167813</v>
      </c>
      <c r="G138" s="20">
        <f t="shared" si="24"/>
        <v>0.8969537063745245</v>
      </c>
      <c r="H138" s="20">
        <f t="shared" si="25"/>
        <v>-1.101755001387791</v>
      </c>
      <c r="I138" s="20">
        <f t="shared" si="26"/>
        <v>0.1352840990771391</v>
      </c>
      <c r="J138" s="20">
        <f t="shared" si="27"/>
        <v>0.1405647580994945</v>
      </c>
      <c r="K138" s="6">
        <v>1</v>
      </c>
      <c r="L138" s="20">
        <f t="shared" si="31"/>
        <v>1</v>
      </c>
      <c r="M138" s="24">
        <v>0.33</v>
      </c>
      <c r="N138" s="20">
        <f t="shared" si="32"/>
        <v>0.041583313737029684</v>
      </c>
      <c r="O138" s="6">
        <v>81</v>
      </c>
      <c r="P138" s="22">
        <f t="shared" si="28"/>
        <v>44.629291468267105</v>
      </c>
      <c r="R138" s="6"/>
      <c r="S138" s="22"/>
      <c r="AB138" s="22"/>
      <c r="AC138" s="22"/>
      <c r="AD138" s="22"/>
      <c r="AG138" s="22"/>
    </row>
    <row r="139" spans="1:33" ht="15">
      <c r="A139" s="5">
        <v>136</v>
      </c>
      <c r="B139" s="19">
        <f>+PDs!H140</f>
        <v>0.09894012730953003</v>
      </c>
      <c r="C139" s="20">
        <f t="shared" si="22"/>
        <v>-1.2876143125506567</v>
      </c>
      <c r="D139" s="21">
        <f t="shared" si="29"/>
        <v>0.12085255750061744</v>
      </c>
      <c r="E139" s="20">
        <f t="shared" si="23"/>
        <v>0.34763854432530555</v>
      </c>
      <c r="F139" s="20">
        <f t="shared" si="30"/>
        <v>3.090232306167813</v>
      </c>
      <c r="G139" s="20">
        <f t="shared" si="24"/>
        <v>0.9376286271756972</v>
      </c>
      <c r="H139" s="20">
        <f t="shared" si="25"/>
        <v>-0.22752126569560394</v>
      </c>
      <c r="I139" s="20">
        <f t="shared" si="26"/>
        <v>0.41000921758050524</v>
      </c>
      <c r="J139" s="20">
        <f t="shared" si="27"/>
        <v>0.060142318369629466</v>
      </c>
      <c r="K139" s="6">
        <v>4</v>
      </c>
      <c r="L139" s="20">
        <f t="shared" si="31"/>
        <v>1.1983179027799742</v>
      </c>
      <c r="M139" s="24">
        <v>0.34</v>
      </c>
      <c r="N139" s="20">
        <f t="shared" si="32"/>
        <v>0.12673828435688442</v>
      </c>
      <c r="O139" s="6">
        <v>45</v>
      </c>
      <c r="P139" s="22">
        <f t="shared" si="28"/>
        <v>75.56770204779234</v>
      </c>
      <c r="R139" s="6"/>
      <c r="S139" s="22"/>
      <c r="AB139" s="22"/>
      <c r="AC139" s="22"/>
      <c r="AD139" s="22"/>
      <c r="AG139" s="22"/>
    </row>
    <row r="140" spans="1:33" ht="15">
      <c r="A140" s="5">
        <v>137</v>
      </c>
      <c r="B140" s="19">
        <f>+PDs!H141</f>
        <v>0.0015750548103915997</v>
      </c>
      <c r="C140" s="20">
        <f t="shared" si="22"/>
        <v>-2.952697035241899</v>
      </c>
      <c r="D140" s="21">
        <f t="shared" si="29"/>
        <v>0.2309122116390781</v>
      </c>
      <c r="E140" s="20">
        <f t="shared" si="23"/>
        <v>0.480533257578576</v>
      </c>
      <c r="F140" s="20">
        <f t="shared" si="30"/>
        <v>3.090232306167813</v>
      </c>
      <c r="G140" s="20">
        <f t="shared" si="24"/>
        <v>0.8769765038819011</v>
      </c>
      <c r="H140" s="20">
        <f t="shared" si="25"/>
        <v>-1.6736339365851227</v>
      </c>
      <c r="I140" s="20">
        <f t="shared" si="26"/>
        <v>0.04710128231045086</v>
      </c>
      <c r="J140" s="20">
        <f t="shared" si="27"/>
        <v>0.22282253956302894</v>
      </c>
      <c r="K140" s="6">
        <v>4</v>
      </c>
      <c r="L140" s="20">
        <f t="shared" si="31"/>
        <v>2.004057622738353</v>
      </c>
      <c r="M140" s="24">
        <v>0.25</v>
      </c>
      <c r="N140" s="20">
        <f t="shared" si="32"/>
        <v>0.022809295814003545</v>
      </c>
      <c r="O140" s="6">
        <v>63</v>
      </c>
      <c r="P140" s="22">
        <f t="shared" si="28"/>
        <v>19.04005968073946</v>
      </c>
      <c r="R140" s="6"/>
      <c r="S140" s="22"/>
      <c r="AB140" s="22"/>
      <c r="AC140" s="22"/>
      <c r="AD140" s="22"/>
      <c r="AG140" s="22"/>
    </row>
    <row r="141" spans="1:33" ht="15">
      <c r="A141" s="5">
        <v>138</v>
      </c>
      <c r="B141" s="19">
        <f>+PDs!H142</f>
        <v>0.029308695002205117</v>
      </c>
      <c r="C141" s="20">
        <f t="shared" si="22"/>
        <v>-1.8910520981989936</v>
      </c>
      <c r="D141" s="21">
        <f t="shared" si="29"/>
        <v>0.14771730625555782</v>
      </c>
      <c r="E141" s="20">
        <f t="shared" si="23"/>
        <v>0.3843400919180275</v>
      </c>
      <c r="F141" s="20">
        <f t="shared" si="30"/>
        <v>3.090232306167813</v>
      </c>
      <c r="G141" s="20">
        <f t="shared" si="24"/>
        <v>0.923191580195813</v>
      </c>
      <c r="H141" s="20">
        <f t="shared" si="25"/>
        <v>-0.7618699570994939</v>
      </c>
      <c r="I141" s="20">
        <f t="shared" si="26"/>
        <v>0.22306881112788085</v>
      </c>
      <c r="J141" s="20">
        <f t="shared" si="27"/>
        <v>0.0972730866313731</v>
      </c>
      <c r="K141" s="6">
        <v>2</v>
      </c>
      <c r="L141" s="20">
        <f t="shared" si="31"/>
        <v>1.1138908598458308</v>
      </c>
      <c r="M141" s="24">
        <v>0.35</v>
      </c>
      <c r="N141" s="20">
        <f t="shared" si="32"/>
        <v>0.07553966782426993</v>
      </c>
      <c r="O141" s="6">
        <v>45</v>
      </c>
      <c r="P141" s="22">
        <f t="shared" si="28"/>
        <v>45.04052694022095</v>
      </c>
      <c r="R141" s="6"/>
      <c r="S141" s="22"/>
      <c r="AB141" s="22"/>
      <c r="AC141" s="22"/>
      <c r="AD141" s="22"/>
      <c r="AG141" s="22"/>
    </row>
    <row r="142" spans="1:33" ht="15">
      <c r="A142" s="5">
        <v>139</v>
      </c>
      <c r="B142" s="19">
        <f>+PDs!H143</f>
        <v>0.03616367483543314</v>
      </c>
      <c r="C142" s="20">
        <f t="shared" si="22"/>
        <v>-1.7970520959889453</v>
      </c>
      <c r="D142" s="21">
        <f t="shared" si="29"/>
        <v>0.13967419740832898</v>
      </c>
      <c r="E142" s="20">
        <f t="shared" si="23"/>
        <v>0.3737301130606537</v>
      </c>
      <c r="F142" s="20">
        <f t="shared" si="30"/>
        <v>3.090232306167813</v>
      </c>
      <c r="G142" s="20">
        <f t="shared" si="24"/>
        <v>0.9275374939007431</v>
      </c>
      <c r="H142" s="20">
        <f t="shared" si="25"/>
        <v>-0.692305411957697</v>
      </c>
      <c r="I142" s="20">
        <f t="shared" si="26"/>
        <v>0.2443727760653413</v>
      </c>
      <c r="J142" s="20">
        <f t="shared" si="27"/>
        <v>0.09022404285246952</v>
      </c>
      <c r="K142" s="6">
        <v>3</v>
      </c>
      <c r="L142" s="20">
        <f t="shared" si="31"/>
        <v>1.2086915832269687</v>
      </c>
      <c r="M142" s="24">
        <v>0.19</v>
      </c>
      <c r="N142" s="20">
        <f t="shared" si="32"/>
        <v>0.047815511759489955</v>
      </c>
      <c r="O142" s="6">
        <v>63</v>
      </c>
      <c r="P142" s="22">
        <f t="shared" si="28"/>
        <v>39.91399844123425</v>
      </c>
      <c r="R142" s="6"/>
      <c r="S142" s="22"/>
      <c r="AB142" s="22"/>
      <c r="AC142" s="22"/>
      <c r="AD142" s="22"/>
      <c r="AG142" s="22"/>
    </row>
    <row r="143" spans="1:33" ht="15">
      <c r="A143" s="5">
        <v>140</v>
      </c>
      <c r="B143" s="19">
        <f>+PDs!H144</f>
        <v>0.01373518837101289</v>
      </c>
      <c r="C143" s="20">
        <f t="shared" si="22"/>
        <v>-2.2047680269594587</v>
      </c>
      <c r="D143" s="21">
        <f t="shared" si="29"/>
        <v>0.180384492436261</v>
      </c>
      <c r="E143" s="20">
        <f t="shared" si="23"/>
        <v>0.4247169556731412</v>
      </c>
      <c r="F143" s="20">
        <f t="shared" si="30"/>
        <v>3.090232306167813</v>
      </c>
      <c r="G143" s="20">
        <f t="shared" si="24"/>
        <v>0.9053261884888446</v>
      </c>
      <c r="H143" s="20">
        <f t="shared" si="25"/>
        <v>-0.9856049464894824</v>
      </c>
      <c r="I143" s="20">
        <f t="shared" si="26"/>
        <v>0.16216350488281708</v>
      </c>
      <c r="J143" s="20">
        <f t="shared" si="27"/>
        <v>0.12489535464951372</v>
      </c>
      <c r="K143" s="6">
        <v>2</v>
      </c>
      <c r="L143" s="20">
        <f t="shared" si="31"/>
        <v>1.153687668430303</v>
      </c>
      <c r="M143" s="24">
        <v>0.16</v>
      </c>
      <c r="N143" s="20">
        <f t="shared" si="32"/>
        <v>0.02739838694488615</v>
      </c>
      <c r="O143" s="6">
        <v>72</v>
      </c>
      <c r="P143" s="22">
        <f t="shared" si="28"/>
        <v>26.138061145421386</v>
      </c>
      <c r="R143" s="6"/>
      <c r="S143" s="22"/>
      <c r="AB143" s="22"/>
      <c r="AC143" s="22"/>
      <c r="AD143" s="22"/>
      <c r="AG143" s="22"/>
    </row>
    <row r="144" spans="1:33" ht="15">
      <c r="A144" s="5">
        <v>141</v>
      </c>
      <c r="B144" s="19">
        <f>+PDs!H145</f>
        <v>0.02670392573825471</v>
      </c>
      <c r="C144" s="20">
        <f t="shared" si="22"/>
        <v>-1.9316084550591108</v>
      </c>
      <c r="D144" s="21">
        <f t="shared" si="29"/>
        <v>0.1515727831223313</v>
      </c>
      <c r="E144" s="20">
        <f t="shared" si="23"/>
        <v>0.38932349418232043</v>
      </c>
      <c r="F144" s="20">
        <f t="shared" si="30"/>
        <v>3.090232306167813</v>
      </c>
      <c r="G144" s="20">
        <f t="shared" si="24"/>
        <v>0.9211010893912073</v>
      </c>
      <c r="H144" s="20">
        <f t="shared" si="25"/>
        <v>-0.7909103834284553</v>
      </c>
      <c r="I144" s="20">
        <f t="shared" si="26"/>
        <v>0.21449814437029216</v>
      </c>
      <c r="J144" s="20">
        <f t="shared" si="27"/>
        <v>0.10047943334643687</v>
      </c>
      <c r="K144" s="6">
        <v>1</v>
      </c>
      <c r="L144" s="20">
        <f t="shared" si="31"/>
        <v>1</v>
      </c>
      <c r="M144" s="24">
        <v>0.33</v>
      </c>
      <c r="N144" s="20">
        <f t="shared" si="32"/>
        <v>0.061972092148572355</v>
      </c>
      <c r="O144" s="6">
        <v>81</v>
      </c>
      <c r="P144" s="22">
        <f t="shared" si="28"/>
        <v>66.51154789845528</v>
      </c>
      <c r="R144" s="6"/>
      <c r="S144" s="22"/>
      <c r="AB144" s="22"/>
      <c r="AC144" s="22"/>
      <c r="AD144" s="22"/>
      <c r="AG144" s="22"/>
    </row>
    <row r="145" spans="1:33" ht="15">
      <c r="A145" s="5">
        <v>142</v>
      </c>
      <c r="B145" s="19">
        <f>+PDs!H146</f>
        <v>0.04418929343125644</v>
      </c>
      <c r="C145" s="20">
        <f t="shared" si="22"/>
        <v>-1.7040133839026697</v>
      </c>
      <c r="D145" s="21">
        <f t="shared" si="29"/>
        <v>0.13317112681366317</v>
      </c>
      <c r="E145" s="20">
        <f t="shared" si="23"/>
        <v>0.3649261936524469</v>
      </c>
      <c r="F145" s="20">
        <f t="shared" si="30"/>
        <v>3.090232306167813</v>
      </c>
      <c r="G145" s="20">
        <f t="shared" si="24"/>
        <v>0.9310364510513737</v>
      </c>
      <c r="H145" s="20">
        <f t="shared" si="25"/>
        <v>-0.6189947453295002</v>
      </c>
      <c r="I145" s="20">
        <f t="shared" si="26"/>
        <v>0.2679599102709618</v>
      </c>
      <c r="J145" s="20">
        <f t="shared" si="27"/>
        <v>0.08374874902542888</v>
      </c>
      <c r="K145" s="6">
        <v>4</v>
      </c>
      <c r="L145" s="20">
        <f t="shared" si="31"/>
        <v>1.2873431970124234</v>
      </c>
      <c r="M145" s="24">
        <v>0.31</v>
      </c>
      <c r="N145" s="20">
        <f t="shared" si="32"/>
        <v>0.08930157019675916</v>
      </c>
      <c r="O145" s="6">
        <v>18</v>
      </c>
      <c r="P145" s="22">
        <f t="shared" si="28"/>
        <v>21.298424491927065</v>
      </c>
      <c r="R145" s="6"/>
      <c r="S145" s="22"/>
      <c r="AB145" s="22"/>
      <c r="AC145" s="22"/>
      <c r="AD145" s="22"/>
      <c r="AG145" s="22"/>
    </row>
    <row r="146" spans="1:33" ht="15">
      <c r="A146" s="5">
        <v>143</v>
      </c>
      <c r="B146" s="19">
        <f>+PDs!H147</f>
        <v>0.008929528736847719</v>
      </c>
      <c r="C146" s="20">
        <f t="shared" si="22"/>
        <v>-2.3685274003153554</v>
      </c>
      <c r="D146" s="21">
        <f t="shared" si="29"/>
        <v>0.19678546050882237</v>
      </c>
      <c r="E146" s="20">
        <f t="shared" si="23"/>
        <v>0.44360507268157157</v>
      </c>
      <c r="F146" s="20">
        <f t="shared" si="30"/>
        <v>3.090232306167813</v>
      </c>
      <c r="G146" s="20">
        <f t="shared" si="24"/>
        <v>0.896222371675232</v>
      </c>
      <c r="H146" s="20">
        <f t="shared" si="25"/>
        <v>-1.1132110791543346</v>
      </c>
      <c r="I146" s="20">
        <f t="shared" si="26"/>
        <v>0.1328088927384901</v>
      </c>
      <c r="J146" s="20">
        <f t="shared" si="27"/>
        <v>0.14212409531264358</v>
      </c>
      <c r="K146" s="6">
        <v>1</v>
      </c>
      <c r="L146" s="20">
        <f t="shared" si="31"/>
        <v>1</v>
      </c>
      <c r="M146" s="24">
        <v>0.29</v>
      </c>
      <c r="N146" s="20">
        <f t="shared" si="32"/>
        <v>0.03592501556047629</v>
      </c>
      <c r="O146" s="6">
        <v>81</v>
      </c>
      <c r="P146" s="22">
        <f t="shared" si="28"/>
        <v>38.55652295028117</v>
      </c>
      <c r="R146" s="6"/>
      <c r="S146" s="22"/>
      <c r="AB146" s="22"/>
      <c r="AC146" s="22"/>
      <c r="AD146" s="22"/>
      <c r="AG146" s="22"/>
    </row>
    <row r="147" spans="1:33" ht="15">
      <c r="A147" s="5">
        <v>144</v>
      </c>
      <c r="B147" s="19">
        <f>+PDs!H148</f>
        <v>0.007029238584339254</v>
      </c>
      <c r="C147" s="20">
        <f t="shared" si="22"/>
        <v>-2.455765730198827</v>
      </c>
      <c r="D147" s="21">
        <f t="shared" si="29"/>
        <v>0.20443903659449028</v>
      </c>
      <c r="E147" s="20">
        <f t="shared" si="23"/>
        <v>0.4521493520889865</v>
      </c>
      <c r="F147" s="20">
        <f t="shared" si="30"/>
        <v>3.090232306167813</v>
      </c>
      <c r="G147" s="20">
        <f t="shared" si="24"/>
        <v>0.8919422421914491</v>
      </c>
      <c r="H147" s="20">
        <f t="shared" si="25"/>
        <v>-1.1867575556909122</v>
      </c>
      <c r="I147" s="20">
        <f t="shared" si="26"/>
        <v>0.11766163259309534</v>
      </c>
      <c r="J147" s="20">
        <f t="shared" si="27"/>
        <v>0.15217921147327798</v>
      </c>
      <c r="K147" s="6">
        <v>5</v>
      </c>
      <c r="L147" s="20">
        <f t="shared" si="31"/>
        <v>1.7887679796640894</v>
      </c>
      <c r="M147" s="24">
        <v>0.29</v>
      </c>
      <c r="N147" s="20">
        <f t="shared" si="32"/>
        <v>0.05738974833576879</v>
      </c>
      <c r="O147" s="6">
        <v>54</v>
      </c>
      <c r="P147" s="22">
        <f t="shared" si="28"/>
        <v>41.062364934242574</v>
      </c>
      <c r="R147" s="6"/>
      <c r="S147" s="22"/>
      <c r="AB147" s="22"/>
      <c r="AC147" s="22"/>
      <c r="AD147" s="22"/>
      <c r="AG147" s="22"/>
    </row>
    <row r="148" spans="1:33" ht="15">
      <c r="A148" s="5">
        <v>145</v>
      </c>
      <c r="B148" s="19">
        <f>+PDs!H149</f>
        <v>4.0800628429058306E-05</v>
      </c>
      <c r="C148" s="20">
        <f t="shared" si="22"/>
        <v>-3.939647977721596</v>
      </c>
      <c r="D148" s="21">
        <f t="shared" si="29"/>
        <v>0.2397554457634031</v>
      </c>
      <c r="E148" s="20">
        <f t="shared" si="23"/>
        <v>0.48964828781831055</v>
      </c>
      <c r="F148" s="20">
        <f t="shared" si="30"/>
        <v>3.090232306167813</v>
      </c>
      <c r="G148" s="20">
        <f t="shared" si="24"/>
        <v>0.8719200389006992</v>
      </c>
      <c r="H148" s="20">
        <f t="shared" si="25"/>
        <v>-2.7829627853317946</v>
      </c>
      <c r="I148" s="20">
        <f t="shared" si="26"/>
        <v>0.002693249209913874</v>
      </c>
      <c r="J148" s="20">
        <f t="shared" si="27"/>
        <v>0.45181414925669827</v>
      </c>
      <c r="K148" s="6">
        <v>5</v>
      </c>
      <c r="L148" s="20">
        <f t="shared" si="31"/>
        <v>6.607743143414968</v>
      </c>
      <c r="M148" s="24">
        <v>0.3</v>
      </c>
      <c r="N148" s="20">
        <f t="shared" si="32"/>
        <v>0.005258009678270115</v>
      </c>
      <c r="O148" s="6">
        <v>27</v>
      </c>
      <c r="P148" s="22">
        <f t="shared" si="28"/>
        <v>1.8810529624011336</v>
      </c>
      <c r="R148" s="6"/>
      <c r="S148" s="22"/>
      <c r="AB148" s="22"/>
      <c r="AC148" s="22"/>
      <c r="AD148" s="22"/>
      <c r="AG148" s="22"/>
    </row>
    <row r="149" spans="1:33" ht="15">
      <c r="A149" s="5">
        <v>146</v>
      </c>
      <c r="B149" s="19">
        <f>+PDs!H150</f>
        <v>0.02440372770274505</v>
      </c>
      <c r="C149" s="20">
        <f t="shared" si="22"/>
        <v>-1.97026981961432</v>
      </c>
      <c r="D149" s="21">
        <f t="shared" si="29"/>
        <v>0.15542101746438897</v>
      </c>
      <c r="E149" s="20">
        <f t="shared" si="23"/>
        <v>0.3942347238186776</v>
      </c>
      <c r="F149" s="20">
        <f t="shared" si="30"/>
        <v>3.090232306167813</v>
      </c>
      <c r="G149" s="20">
        <f t="shared" si="24"/>
        <v>0.9190097836996138</v>
      </c>
      <c r="H149" s="20">
        <f t="shared" si="25"/>
        <v>-0.8182643462504121</v>
      </c>
      <c r="I149" s="20">
        <f t="shared" si="26"/>
        <v>0.20660312998343822</v>
      </c>
      <c r="J149" s="20">
        <f t="shared" si="27"/>
        <v>0.10363197251092186</v>
      </c>
      <c r="K149" s="6">
        <v>4</v>
      </c>
      <c r="L149" s="20">
        <f t="shared" si="31"/>
        <v>1.3681193133802003</v>
      </c>
      <c r="M149" s="24">
        <v>0.23</v>
      </c>
      <c r="N149" s="20">
        <f t="shared" si="32"/>
        <v>0.05733221986370532</v>
      </c>
      <c r="O149" s="6">
        <v>27</v>
      </c>
      <c r="P149" s="22">
        <f t="shared" si="28"/>
        <v>20.510601656240578</v>
      </c>
      <c r="R149" s="6"/>
      <c r="S149" s="22"/>
      <c r="AB149" s="22"/>
      <c r="AC149" s="22"/>
      <c r="AD149" s="22"/>
      <c r="AG149" s="22"/>
    </row>
    <row r="150" spans="1:33" ht="15">
      <c r="A150" s="5">
        <v>147</v>
      </c>
      <c r="B150" s="19">
        <f>+PDs!H151</f>
        <v>0.09091923570030715</v>
      </c>
      <c r="C150" s="20">
        <f t="shared" si="22"/>
        <v>-1.335115731596393</v>
      </c>
      <c r="D150" s="21">
        <f t="shared" si="29"/>
        <v>0.12127319559644283</v>
      </c>
      <c r="E150" s="20">
        <f t="shared" si="23"/>
        <v>0.348243012272239</v>
      </c>
      <c r="F150" s="20">
        <f t="shared" si="30"/>
        <v>3.090232306167813</v>
      </c>
      <c r="G150" s="20">
        <f t="shared" si="24"/>
        <v>0.9374042907964296</v>
      </c>
      <c r="H150" s="20">
        <f t="shared" si="25"/>
        <v>-0.27625638928482715</v>
      </c>
      <c r="I150" s="20">
        <f t="shared" si="26"/>
        <v>0.3911755746295601</v>
      </c>
      <c r="J150" s="20">
        <f t="shared" si="27"/>
        <v>0.06243531191519301</v>
      </c>
      <c r="K150" s="6">
        <v>1</v>
      </c>
      <c r="L150" s="20">
        <f t="shared" si="31"/>
        <v>1</v>
      </c>
      <c r="M150" s="24">
        <v>0.25</v>
      </c>
      <c r="N150" s="20">
        <f t="shared" si="32"/>
        <v>0.07506408473231324</v>
      </c>
      <c r="O150" s="6">
        <v>81</v>
      </c>
      <c r="P150" s="22">
        <f t="shared" si="28"/>
        <v>80.56252893895518</v>
      </c>
      <c r="R150" s="6"/>
      <c r="S150" s="22"/>
      <c r="AB150" s="22"/>
      <c r="AC150" s="22"/>
      <c r="AD150" s="22"/>
      <c r="AG150" s="22"/>
    </row>
    <row r="151" spans="1:33" ht="15">
      <c r="A151" s="5">
        <v>148</v>
      </c>
      <c r="B151" s="19">
        <f>+PDs!H152</f>
        <v>0.010477516123414831</v>
      </c>
      <c r="C151" s="20">
        <f t="shared" si="22"/>
        <v>-2.3087936918147625</v>
      </c>
      <c r="D151" s="21">
        <f t="shared" si="29"/>
        <v>0.1910664913445439</v>
      </c>
      <c r="E151" s="20">
        <f t="shared" si="23"/>
        <v>0.43711153192811547</v>
      </c>
      <c r="F151" s="20">
        <f t="shared" si="30"/>
        <v>3.090232306167813</v>
      </c>
      <c r="G151" s="20">
        <f t="shared" si="24"/>
        <v>0.8994073096520042</v>
      </c>
      <c r="H151" s="20">
        <f t="shared" si="25"/>
        <v>-1.0651653640914587</v>
      </c>
      <c r="I151" s="20">
        <f t="shared" si="26"/>
        <v>0.14340055216380687</v>
      </c>
      <c r="J151" s="20">
        <f t="shared" si="27"/>
        <v>0.13559769643199177</v>
      </c>
      <c r="K151" s="6">
        <v>5</v>
      </c>
      <c r="L151" s="20">
        <f t="shared" si="31"/>
        <v>1.6808792782455222</v>
      </c>
      <c r="M151" s="24">
        <v>0.17</v>
      </c>
      <c r="N151" s="20">
        <f t="shared" si="32"/>
        <v>0.037982688069902217</v>
      </c>
      <c r="O151" s="6">
        <v>36</v>
      </c>
      <c r="P151" s="22">
        <f t="shared" si="28"/>
        <v>18.11774220934336</v>
      </c>
      <c r="R151" s="6"/>
      <c r="S151" s="22"/>
      <c r="AB151" s="22"/>
      <c r="AC151" s="22"/>
      <c r="AD151" s="22"/>
      <c r="AG151" s="22"/>
    </row>
    <row r="152" spans="1:33" ht="15">
      <c r="A152" s="5">
        <v>149</v>
      </c>
      <c r="B152" s="19">
        <f>+PDs!H153</f>
        <v>0.001190568887654611</v>
      </c>
      <c r="C152" s="20">
        <f t="shared" si="22"/>
        <v>-3.038050841720649</v>
      </c>
      <c r="D152" s="21">
        <f t="shared" si="29"/>
        <v>0.2330650479197112</v>
      </c>
      <c r="E152" s="20">
        <f t="shared" si="23"/>
        <v>0.48276810988269636</v>
      </c>
      <c r="F152" s="20">
        <f t="shared" si="30"/>
        <v>3.090232306167813</v>
      </c>
      <c r="G152" s="20">
        <f t="shared" si="24"/>
        <v>0.8757482241376735</v>
      </c>
      <c r="H152" s="20">
        <f t="shared" si="25"/>
        <v>-1.7655590837150212</v>
      </c>
      <c r="I152" s="20">
        <f t="shared" si="26"/>
        <v>0.03873492480024426</v>
      </c>
      <c r="J152" s="20">
        <f t="shared" si="27"/>
        <v>0.23753096957839942</v>
      </c>
      <c r="K152" s="6">
        <v>1</v>
      </c>
      <c r="L152" s="20">
        <f t="shared" si="31"/>
        <v>1</v>
      </c>
      <c r="M152" s="24">
        <v>0.2</v>
      </c>
      <c r="N152" s="20">
        <f t="shared" si="32"/>
        <v>0.007508871182517929</v>
      </c>
      <c r="O152" s="6">
        <v>72</v>
      </c>
      <c r="P152" s="22">
        <f t="shared" si="28"/>
        <v>7.163463108122104</v>
      </c>
      <c r="R152" s="6"/>
      <c r="S152" s="22"/>
      <c r="AB152" s="22"/>
      <c r="AC152" s="22"/>
      <c r="AD152" s="22"/>
      <c r="AG152" s="22"/>
    </row>
    <row r="153" spans="1:33" ht="15">
      <c r="A153" s="5">
        <v>150</v>
      </c>
      <c r="B153" s="19">
        <f>+PDs!H154</f>
        <v>0.002094088235121517</v>
      </c>
      <c r="C153" s="20">
        <f t="shared" si="22"/>
        <v>-2.8636294458352407</v>
      </c>
      <c r="D153" s="21">
        <f t="shared" si="29"/>
        <v>0.2280708824719795</v>
      </c>
      <c r="E153" s="20">
        <f t="shared" si="23"/>
        <v>0.47756767318567483</v>
      </c>
      <c r="F153" s="20">
        <f t="shared" si="30"/>
        <v>3.090232306167813</v>
      </c>
      <c r="G153" s="20">
        <f t="shared" si="24"/>
        <v>0.8785949678481094</v>
      </c>
      <c r="H153" s="20">
        <f t="shared" si="25"/>
        <v>-1.5796065816022333</v>
      </c>
      <c r="I153" s="20">
        <f t="shared" si="26"/>
        <v>0.057098495535581835</v>
      </c>
      <c r="J153" s="20">
        <f t="shared" si="27"/>
        <v>0.2083355898947462</v>
      </c>
      <c r="K153" s="6">
        <v>3</v>
      </c>
      <c r="L153" s="20">
        <f t="shared" si="31"/>
        <v>1.6060701545327691</v>
      </c>
      <c r="M153" s="24">
        <v>0.24</v>
      </c>
      <c r="N153" s="20">
        <f t="shared" si="32"/>
        <v>0.02120182486392808</v>
      </c>
      <c r="O153" s="6">
        <v>18</v>
      </c>
      <c r="P153" s="22">
        <f t="shared" si="28"/>
        <v>5.056635230046847</v>
      </c>
      <c r="R153" s="6"/>
      <c r="S153" s="22"/>
      <c r="AB153" s="22"/>
      <c r="AC153" s="22"/>
      <c r="AD153" s="22"/>
      <c r="AG153" s="22"/>
    </row>
    <row r="154" spans="1:33" ht="15">
      <c r="A154" s="5">
        <v>151</v>
      </c>
      <c r="B154" s="19">
        <f>+PDs!H155</f>
        <v>0.11824079254723523</v>
      </c>
      <c r="C154" s="20">
        <f t="shared" si="22"/>
        <v>-1.1838269162150794</v>
      </c>
      <c r="D154" s="21">
        <f t="shared" si="29"/>
        <v>0.1203247992809309</v>
      </c>
      <c r="E154" s="20">
        <f t="shared" si="23"/>
        <v>0.34687865209743146</v>
      </c>
      <c r="F154" s="20">
        <f t="shared" si="30"/>
        <v>3.090232306167813</v>
      </c>
      <c r="G154" s="20">
        <f t="shared" si="24"/>
        <v>0.9379100173892319</v>
      </c>
      <c r="H154" s="20">
        <f t="shared" si="25"/>
        <v>-0.1192985436866449</v>
      </c>
      <c r="I154" s="20">
        <f t="shared" si="26"/>
        <v>0.45251941861537753</v>
      </c>
      <c r="J154" s="20">
        <f t="shared" si="27"/>
        <v>0.05544944553913209</v>
      </c>
      <c r="K154" s="6">
        <v>4</v>
      </c>
      <c r="L154" s="20">
        <f t="shared" si="31"/>
        <v>1.1814394085194213</v>
      </c>
      <c r="M154" s="24">
        <v>0.26</v>
      </c>
      <c r="N154" s="20">
        <f t="shared" si="32"/>
        <v>0.10268178498828402</v>
      </c>
      <c r="O154" s="6">
        <v>45</v>
      </c>
      <c r="P154" s="22">
        <f t="shared" si="28"/>
        <v>61.224014299264354</v>
      </c>
      <c r="R154" s="6"/>
      <c r="S154" s="22"/>
      <c r="AB154" s="22"/>
      <c r="AC154" s="22"/>
      <c r="AD154" s="22"/>
      <c r="AG154" s="22"/>
    </row>
    <row r="155" spans="1:33" ht="15">
      <c r="A155" s="5">
        <v>152</v>
      </c>
      <c r="B155" s="19">
        <f>+PDs!H156</f>
        <v>0.002000428342794212</v>
      </c>
      <c r="C155" s="20">
        <f t="shared" si="22"/>
        <v>-2.878094185767309</v>
      </c>
      <c r="D155" s="21">
        <f t="shared" si="29"/>
        <v>0.22857816470568987</v>
      </c>
      <c r="E155" s="20">
        <f t="shared" si="23"/>
        <v>0.4780984884996917</v>
      </c>
      <c r="F155" s="20">
        <f t="shared" si="30"/>
        <v>3.090232306167813</v>
      </c>
      <c r="G155" s="20">
        <f t="shared" si="24"/>
        <v>0.8783062309321903</v>
      </c>
      <c r="H155" s="20">
        <f t="shared" si="25"/>
        <v>-1.594727148398995</v>
      </c>
      <c r="I155" s="20">
        <f t="shared" si="26"/>
        <v>0.05538663216800925</v>
      </c>
      <c r="J155" s="20">
        <f t="shared" si="27"/>
        <v>0.2106300546113565</v>
      </c>
      <c r="K155" s="6">
        <v>2</v>
      </c>
      <c r="L155" s="20">
        <f t="shared" si="31"/>
        <v>1.307913954045734</v>
      </c>
      <c r="M155" s="24">
        <v>0.25</v>
      </c>
      <c r="N155" s="20">
        <f t="shared" si="32"/>
        <v>0.017456140234132122</v>
      </c>
      <c r="O155" s="6">
        <v>45</v>
      </c>
      <c r="P155" s="22">
        <f t="shared" si="28"/>
        <v>10.408223614601278</v>
      </c>
      <c r="R155" s="6"/>
      <c r="S155" s="22"/>
      <c r="AB155" s="22"/>
      <c r="AC155" s="22"/>
      <c r="AD155" s="22"/>
      <c r="AG155" s="22"/>
    </row>
    <row r="156" spans="1:33" ht="15">
      <c r="A156" s="5">
        <v>153</v>
      </c>
      <c r="B156" s="19">
        <f>+PDs!H157</f>
        <v>0.061028382385744415</v>
      </c>
      <c r="C156" s="20">
        <f t="shared" si="22"/>
        <v>-1.5461979653115914</v>
      </c>
      <c r="D156" s="21">
        <f t="shared" si="29"/>
        <v>0.1256750116912348</v>
      </c>
      <c r="E156" s="20">
        <f t="shared" si="23"/>
        <v>0.3545067160030044</v>
      </c>
      <c r="F156" s="20">
        <f t="shared" si="30"/>
        <v>3.090232306167813</v>
      </c>
      <c r="G156" s="20">
        <f t="shared" si="24"/>
        <v>0.9350534681550383</v>
      </c>
      <c r="H156" s="20">
        <f t="shared" si="25"/>
        <v>-0.48199367642035384</v>
      </c>
      <c r="I156" s="20">
        <f t="shared" si="26"/>
        <v>0.314905219214865</v>
      </c>
      <c r="J156" s="20">
        <f t="shared" si="27"/>
        <v>0.07382506419593327</v>
      </c>
      <c r="K156" s="6">
        <v>2</v>
      </c>
      <c r="L156" s="20">
        <f t="shared" si="31"/>
        <v>1.0830183125793456</v>
      </c>
      <c r="M156" s="24">
        <v>0.16</v>
      </c>
      <c r="N156" s="20">
        <f t="shared" si="32"/>
        <v>0.04399252214810496</v>
      </c>
      <c r="O156" s="6">
        <v>81</v>
      </c>
      <c r="P156" s="22">
        <f t="shared" si="28"/>
        <v>47.214974395453645</v>
      </c>
      <c r="R156" s="6"/>
      <c r="S156" s="22"/>
      <c r="AB156" s="22"/>
      <c r="AC156" s="22"/>
      <c r="AD156" s="22"/>
      <c r="AG156" s="22"/>
    </row>
    <row r="157" spans="1:33" ht="15">
      <c r="A157" s="5">
        <v>154</v>
      </c>
      <c r="B157" s="19">
        <f>+PDs!H158</f>
        <v>0.0043262424900254864</v>
      </c>
      <c r="C157" s="20">
        <f t="shared" si="22"/>
        <v>-2.6254880352566343</v>
      </c>
      <c r="D157" s="21">
        <f t="shared" si="29"/>
        <v>0.21665806216658318</v>
      </c>
      <c r="E157" s="20">
        <f t="shared" si="23"/>
        <v>0.4654654253181252</v>
      </c>
      <c r="F157" s="20">
        <f t="shared" si="30"/>
        <v>3.090232306167813</v>
      </c>
      <c r="G157" s="20">
        <f t="shared" si="24"/>
        <v>0.8850660641067517</v>
      </c>
      <c r="H157" s="20">
        <f t="shared" si="25"/>
        <v>-1.341246477157034</v>
      </c>
      <c r="I157" s="20">
        <f t="shared" si="26"/>
        <v>0.08992022047655913</v>
      </c>
      <c r="J157" s="20">
        <f t="shared" si="27"/>
        <v>0.17363105791438022</v>
      </c>
      <c r="K157" s="6">
        <v>5</v>
      </c>
      <c r="L157" s="20">
        <f t="shared" si="31"/>
        <v>1.9391130097278193</v>
      </c>
      <c r="M157" s="24">
        <v>0.2</v>
      </c>
      <c r="N157" s="20">
        <f t="shared" si="32"/>
        <v>0.033195279253608795</v>
      </c>
      <c r="O157" s="6">
        <v>36</v>
      </c>
      <c r="P157" s="22">
        <f t="shared" si="28"/>
        <v>15.834148203971393</v>
      </c>
      <c r="R157" s="6"/>
      <c r="S157" s="22"/>
      <c r="AB157" s="22"/>
      <c r="AC157" s="22"/>
      <c r="AD157" s="22"/>
      <c r="AG157" s="22"/>
    </row>
    <row r="158" spans="1:33" ht="15">
      <c r="A158" s="5">
        <v>155</v>
      </c>
      <c r="B158" s="19">
        <f>+PDs!H159</f>
        <v>0.022918994840444257</v>
      </c>
      <c r="C158" s="20">
        <f t="shared" si="22"/>
        <v>-1.9968821225165736</v>
      </c>
      <c r="D158" s="21">
        <f t="shared" si="29"/>
        <v>0.15815061967660304</v>
      </c>
      <c r="E158" s="20">
        <f t="shared" si="23"/>
        <v>0.3976815556152976</v>
      </c>
      <c r="F158" s="20">
        <f t="shared" si="30"/>
        <v>3.090232306167813</v>
      </c>
      <c r="G158" s="20">
        <f t="shared" si="24"/>
        <v>0.9175235039623764</v>
      </c>
      <c r="H158" s="20">
        <f t="shared" si="25"/>
        <v>-0.8369853507519514</v>
      </c>
      <c r="I158" s="20">
        <f t="shared" si="26"/>
        <v>0.20130040121434034</v>
      </c>
      <c r="J158" s="20">
        <f t="shared" si="27"/>
        <v>0.10585765555770309</v>
      </c>
      <c r="K158" s="6">
        <v>2</v>
      </c>
      <c r="L158" s="20">
        <f t="shared" si="31"/>
        <v>1.125839223289674</v>
      </c>
      <c r="M158" s="24">
        <v>0.22</v>
      </c>
      <c r="N158" s="20">
        <f t="shared" si="32"/>
        <v>0.04418233248028751</v>
      </c>
      <c r="O158" s="6">
        <v>72</v>
      </c>
      <c r="P158" s="22">
        <f t="shared" si="28"/>
        <v>42.14994518619429</v>
      </c>
      <c r="R158" s="6"/>
      <c r="S158" s="22"/>
      <c r="AB158" s="22"/>
      <c r="AC158" s="22"/>
      <c r="AD158" s="22"/>
      <c r="AG158" s="22"/>
    </row>
    <row r="159" spans="1:33" ht="15">
      <c r="A159" s="5">
        <v>156</v>
      </c>
      <c r="B159" s="19">
        <f>+PDs!H160</f>
        <v>0.00020284374678376059</v>
      </c>
      <c r="C159" s="20">
        <f t="shared" si="22"/>
        <v>-3.5363560701705508</v>
      </c>
      <c r="D159" s="21">
        <f t="shared" si="29"/>
        <v>0.23878908854462477</v>
      </c>
      <c r="E159" s="20">
        <f t="shared" si="23"/>
        <v>0.4886605043837948</v>
      </c>
      <c r="F159" s="20">
        <f t="shared" si="30"/>
        <v>3.090232306167813</v>
      </c>
      <c r="G159" s="20">
        <f t="shared" si="24"/>
        <v>0.8724740176391359</v>
      </c>
      <c r="H159" s="20">
        <f t="shared" si="25"/>
        <v>-2.3224549405591355</v>
      </c>
      <c r="I159" s="20">
        <f t="shared" si="26"/>
        <v>0.01010422599357304</v>
      </c>
      <c r="J159" s="20">
        <f t="shared" si="27"/>
        <v>0.34142802336771877</v>
      </c>
      <c r="K159" s="6">
        <v>2</v>
      </c>
      <c r="L159" s="20">
        <f t="shared" si="31"/>
        <v>1.6998512843872824</v>
      </c>
      <c r="M159" s="24">
        <v>0.3</v>
      </c>
      <c r="N159" s="20">
        <f t="shared" si="32"/>
        <v>0.005049263198824257</v>
      </c>
      <c r="O159" s="6">
        <v>81</v>
      </c>
      <c r="P159" s="22">
        <f t="shared" si="28"/>
        <v>5.419121728138135</v>
      </c>
      <c r="R159" s="6"/>
      <c r="S159" s="22"/>
      <c r="AB159" s="22"/>
      <c r="AC159" s="22"/>
      <c r="AD159" s="22"/>
      <c r="AG159" s="22"/>
    </row>
    <row r="160" spans="1:33" ht="15">
      <c r="A160" s="5">
        <v>157</v>
      </c>
      <c r="B160" s="19">
        <f>+PDs!H161</f>
        <v>0.0017603225803816689</v>
      </c>
      <c r="C160" s="20">
        <f t="shared" si="22"/>
        <v>-2.9181946375611214</v>
      </c>
      <c r="D160" s="21">
        <f t="shared" si="29"/>
        <v>0.22988953278213406</v>
      </c>
      <c r="E160" s="20">
        <f t="shared" si="23"/>
        <v>0.47946796846310186</v>
      </c>
      <c r="F160" s="20">
        <f t="shared" si="30"/>
        <v>3.090232306167813</v>
      </c>
      <c r="G160" s="20">
        <f t="shared" si="24"/>
        <v>0.877559381020946</v>
      </c>
      <c r="H160" s="20">
        <f t="shared" si="25"/>
        <v>-1.6369572962373768</v>
      </c>
      <c r="I160" s="20">
        <f t="shared" si="26"/>
        <v>0.05081969634534125</v>
      </c>
      <c r="J160" s="20">
        <f t="shared" si="27"/>
        <v>0.21710838144493275</v>
      </c>
      <c r="K160" s="6">
        <v>3</v>
      </c>
      <c r="L160" s="20">
        <f t="shared" si="31"/>
        <v>1.6439161537948275</v>
      </c>
      <c r="M160" s="24">
        <v>0.23</v>
      </c>
      <c r="N160" s="20">
        <f t="shared" si="32"/>
        <v>0.0185493843162733</v>
      </c>
      <c r="O160" s="6">
        <v>36</v>
      </c>
      <c r="P160" s="22">
        <f t="shared" si="28"/>
        <v>8.848056318862364</v>
      </c>
      <c r="R160" s="6"/>
      <c r="S160" s="22"/>
      <c r="AB160" s="22"/>
      <c r="AC160" s="22"/>
      <c r="AD160" s="22"/>
      <c r="AG160" s="22"/>
    </row>
    <row r="161" spans="1:33" ht="15">
      <c r="A161" s="5">
        <v>158</v>
      </c>
      <c r="B161" s="19">
        <f>+PDs!H162</f>
        <v>0.021178110270897194</v>
      </c>
      <c r="C161" s="20">
        <f t="shared" si="22"/>
        <v>-2.030003135774264</v>
      </c>
      <c r="D161" s="21">
        <f t="shared" si="29"/>
        <v>0.16162022509287677</v>
      </c>
      <c r="E161" s="20">
        <f t="shared" si="23"/>
        <v>0.40202017995727124</v>
      </c>
      <c r="F161" s="20">
        <f t="shared" si="30"/>
        <v>3.090232306167813</v>
      </c>
      <c r="G161" s="20">
        <f t="shared" si="24"/>
        <v>0.9156308070981029</v>
      </c>
      <c r="H161" s="20">
        <f t="shared" si="25"/>
        <v>-0.8602456162820152</v>
      </c>
      <c r="I161" s="20">
        <f t="shared" si="26"/>
        <v>0.194826832072612</v>
      </c>
      <c r="J161" s="20">
        <f t="shared" si="27"/>
        <v>0.10869235807100919</v>
      </c>
      <c r="K161" s="6">
        <v>2</v>
      </c>
      <c r="L161" s="20">
        <f t="shared" si="31"/>
        <v>1.1298654273701507</v>
      </c>
      <c r="M161" s="24">
        <v>0.22</v>
      </c>
      <c r="N161" s="20">
        <f t="shared" si="32"/>
        <v>0.04316393119957048</v>
      </c>
      <c r="O161" s="6">
        <v>27</v>
      </c>
      <c r="P161" s="22">
        <f t="shared" si="28"/>
        <v>15.441896386646338</v>
      </c>
      <c r="R161" s="6"/>
      <c r="S161" s="22"/>
      <c r="AB161" s="22"/>
      <c r="AC161" s="22"/>
      <c r="AD161" s="22"/>
      <c r="AG161" s="22"/>
    </row>
    <row r="162" spans="1:33" ht="15">
      <c r="A162" s="5">
        <v>159</v>
      </c>
      <c r="B162" s="19">
        <f>+PDs!H163</f>
        <v>0.010532271381775206</v>
      </c>
      <c r="C162" s="20">
        <f t="shared" si="22"/>
        <v>-2.3068256310393784</v>
      </c>
      <c r="D162" s="21">
        <f t="shared" si="29"/>
        <v>0.1908721942309038</v>
      </c>
      <c r="E162" s="20">
        <f t="shared" si="23"/>
        <v>0.43688922421010085</v>
      </c>
      <c r="F162" s="20">
        <f t="shared" si="30"/>
        <v>3.090232306167813</v>
      </c>
      <c r="G162" s="20">
        <f t="shared" si="24"/>
        <v>0.8995153171397896</v>
      </c>
      <c r="H162" s="20">
        <f t="shared" si="25"/>
        <v>-1.0636132792167334</v>
      </c>
      <c r="I162" s="20">
        <f t="shared" si="26"/>
        <v>0.1437519621356014</v>
      </c>
      <c r="J162" s="20">
        <f t="shared" si="27"/>
        <v>0.1353874905229105</v>
      </c>
      <c r="K162" s="6">
        <v>3</v>
      </c>
      <c r="L162" s="20">
        <f t="shared" si="31"/>
        <v>1.3397773941392015</v>
      </c>
      <c r="M162" s="24">
        <v>0.17</v>
      </c>
      <c r="N162" s="20">
        <f t="shared" si="32"/>
        <v>0.030342404121452563</v>
      </c>
      <c r="O162" s="6">
        <v>27</v>
      </c>
      <c r="P162" s="22">
        <f t="shared" si="28"/>
        <v>10.854995074449654</v>
      </c>
      <c r="R162" s="6"/>
      <c r="S162" s="22"/>
      <c r="AB162" s="22"/>
      <c r="AC162" s="22"/>
      <c r="AD162" s="22"/>
      <c r="AG162" s="22"/>
    </row>
    <row r="163" spans="1:33" ht="15">
      <c r="A163" s="5">
        <v>160</v>
      </c>
      <c r="B163" s="19">
        <f>+PDs!H164</f>
        <v>0.0009915406900782447</v>
      </c>
      <c r="C163" s="20">
        <f t="shared" si="22"/>
        <v>-3.0927544625924672</v>
      </c>
      <c r="D163" s="21">
        <f t="shared" si="29"/>
        <v>0.23419582161906252</v>
      </c>
      <c r="E163" s="20">
        <f t="shared" si="23"/>
        <v>0.4839378282579928</v>
      </c>
      <c r="F163" s="20">
        <f t="shared" si="30"/>
        <v>3.090232306167813</v>
      </c>
      <c r="G163" s="20">
        <f t="shared" si="24"/>
        <v>0.8751023816565336</v>
      </c>
      <c r="H163" s="20">
        <f t="shared" si="25"/>
        <v>-1.8252426059101234</v>
      </c>
      <c r="I163" s="20">
        <f t="shared" si="26"/>
        <v>0.033982213482384296</v>
      </c>
      <c r="J163" s="20">
        <f t="shared" si="27"/>
        <v>0.2473990069185591</v>
      </c>
      <c r="K163" s="6">
        <v>3</v>
      </c>
      <c r="L163" s="20">
        <f t="shared" si="31"/>
        <v>1.7867655300584335</v>
      </c>
      <c r="M163" s="24">
        <v>0.21</v>
      </c>
      <c r="N163" s="20">
        <f t="shared" si="32"/>
        <v>0.012378785361333104</v>
      </c>
      <c r="O163" s="6">
        <v>27</v>
      </c>
      <c r="P163" s="22">
        <f t="shared" si="28"/>
        <v>4.428510463016918</v>
      </c>
      <c r="R163" s="6"/>
      <c r="S163" s="22"/>
      <c r="AB163" s="22"/>
      <c r="AC163" s="22"/>
      <c r="AD163" s="22"/>
      <c r="AG163" s="22"/>
    </row>
    <row r="164" spans="1:33" ht="15">
      <c r="A164" s="5">
        <v>161</v>
      </c>
      <c r="B164" s="19">
        <f>+PDs!H165</f>
        <v>0.012717858433314697</v>
      </c>
      <c r="C164" s="20">
        <f t="shared" si="22"/>
        <v>-2.234720302700168</v>
      </c>
      <c r="D164" s="21">
        <f t="shared" si="29"/>
        <v>0.18353550103643232</v>
      </c>
      <c r="E164" s="20">
        <f t="shared" si="23"/>
        <v>0.42841043525622985</v>
      </c>
      <c r="F164" s="20">
        <f t="shared" si="30"/>
        <v>3.090232306167813</v>
      </c>
      <c r="G164" s="20">
        <f t="shared" si="24"/>
        <v>0.9035842511706187</v>
      </c>
      <c r="H164" s="20">
        <f t="shared" si="25"/>
        <v>-1.0080217026712706</v>
      </c>
      <c r="I164" s="20">
        <f t="shared" si="26"/>
        <v>0.15672202177231262</v>
      </c>
      <c r="J164" s="20">
        <f t="shared" si="27"/>
        <v>0.12789270867174526</v>
      </c>
      <c r="K164" s="6">
        <v>5</v>
      </c>
      <c r="L164" s="20">
        <f t="shared" si="31"/>
        <v>1.6330061393350952</v>
      </c>
      <c r="M164" s="24">
        <v>0.26</v>
      </c>
      <c r="N164" s="20">
        <f t="shared" si="32"/>
        <v>0.061141517533823346</v>
      </c>
      <c r="O164" s="6">
        <v>90</v>
      </c>
      <c r="P164" s="22">
        <f t="shared" si="28"/>
        <v>72.91125965908435</v>
      </c>
      <c r="R164" s="6"/>
      <c r="S164" s="22"/>
      <c r="AB164" s="22"/>
      <c r="AC164" s="22"/>
      <c r="AD164" s="22"/>
      <c r="AG164" s="22"/>
    </row>
    <row r="165" spans="1:33" ht="15">
      <c r="A165" s="5">
        <v>162</v>
      </c>
      <c r="B165" s="19">
        <f>+PDs!H166</f>
        <v>0.01315997051394034</v>
      </c>
      <c r="C165" s="20">
        <f t="shared" si="22"/>
        <v>-2.221458226960432</v>
      </c>
      <c r="D165" s="21">
        <f t="shared" si="29"/>
        <v>0.1821464202089249</v>
      </c>
      <c r="E165" s="20">
        <f t="shared" si="23"/>
        <v>0.426786152784887</v>
      </c>
      <c r="F165" s="20">
        <f t="shared" si="30"/>
        <v>3.090232306167813</v>
      </c>
      <c r="G165" s="20">
        <f t="shared" si="24"/>
        <v>0.9043525749347292</v>
      </c>
      <c r="H165" s="20">
        <f t="shared" si="25"/>
        <v>-0.9980508651337068</v>
      </c>
      <c r="I165" s="20">
        <f t="shared" si="26"/>
        <v>0.15912734714567173</v>
      </c>
      <c r="J165" s="20">
        <f t="shared" si="27"/>
        <v>0.12655730192273798</v>
      </c>
      <c r="K165" s="6">
        <v>4</v>
      </c>
      <c r="L165" s="20">
        <f t="shared" si="31"/>
        <v>1.4686358363097076</v>
      </c>
      <c r="M165" s="24">
        <v>0.25</v>
      </c>
      <c r="N165" s="20">
        <f t="shared" si="32"/>
        <v>0.05359323006336923</v>
      </c>
      <c r="O165" s="6">
        <v>90</v>
      </c>
      <c r="P165" s="22">
        <f t="shared" si="28"/>
        <v>63.909926850567814</v>
      </c>
      <c r="R165" s="6"/>
      <c r="S165" s="22"/>
      <c r="AB165" s="22"/>
      <c r="AC165" s="22"/>
      <c r="AD165" s="22"/>
      <c r="AG165" s="22"/>
    </row>
    <row r="166" spans="1:33" ht="15">
      <c r="A166" s="5">
        <v>163</v>
      </c>
      <c r="B166" s="19">
        <f>+PDs!H167</f>
        <v>0.004633038809655583</v>
      </c>
      <c r="C166" s="20">
        <f t="shared" si="22"/>
        <v>-2.6020779952047186</v>
      </c>
      <c r="D166" s="21">
        <f t="shared" si="29"/>
        <v>0.21518665965456188</v>
      </c>
      <c r="E166" s="20">
        <f t="shared" si="23"/>
        <v>0.46388216138860294</v>
      </c>
      <c r="F166" s="20">
        <f t="shared" si="30"/>
        <v>3.090232306167813</v>
      </c>
      <c r="G166" s="20">
        <f t="shared" si="24"/>
        <v>0.8858969129336879</v>
      </c>
      <c r="H166" s="20">
        <f t="shared" si="25"/>
        <v>-1.3190861563755982</v>
      </c>
      <c r="I166" s="20">
        <f t="shared" si="26"/>
        <v>0.09357015537164155</v>
      </c>
      <c r="J166" s="20">
        <f t="shared" si="27"/>
        <v>0.17051731858737826</v>
      </c>
      <c r="K166" s="6">
        <v>2</v>
      </c>
      <c r="L166" s="20">
        <f t="shared" si="31"/>
        <v>1.2291209548730855</v>
      </c>
      <c r="M166" s="24">
        <v>0.21</v>
      </c>
      <c r="N166" s="20">
        <f t="shared" si="32"/>
        <v>0.02295603946278869</v>
      </c>
      <c r="O166" s="6">
        <v>36</v>
      </c>
      <c r="P166" s="22">
        <f t="shared" si="28"/>
        <v>10.950030823750206</v>
      </c>
      <c r="R166" s="6"/>
      <c r="S166" s="22"/>
      <c r="AB166" s="22"/>
      <c r="AC166" s="22"/>
      <c r="AD166" s="22"/>
      <c r="AG166" s="22"/>
    </row>
    <row r="167" spans="1:33" ht="15">
      <c r="A167" s="5">
        <v>164</v>
      </c>
      <c r="B167" s="19">
        <f>+PDs!H168</f>
        <v>1.4230234182050668E-05</v>
      </c>
      <c r="C167" s="20">
        <f t="shared" si="22"/>
        <v>-4.185447629127716</v>
      </c>
      <c r="D167" s="21">
        <f t="shared" si="29"/>
        <v>0.23991464896263967</v>
      </c>
      <c r="E167" s="20">
        <f t="shared" si="23"/>
        <v>0.48981082977271917</v>
      </c>
      <c r="F167" s="20">
        <f t="shared" si="30"/>
        <v>3.090232306167813</v>
      </c>
      <c r="G167" s="20">
        <f t="shared" si="24"/>
        <v>0.8718287395110121</v>
      </c>
      <c r="H167" s="20">
        <f t="shared" si="25"/>
        <v>-3.064613791639577</v>
      </c>
      <c r="I167" s="20">
        <f t="shared" si="26"/>
        <v>0.0010897562234099324</v>
      </c>
      <c r="J167" s="20">
        <f t="shared" si="27"/>
        <v>0.5327139563624946</v>
      </c>
      <c r="K167" s="6">
        <v>3</v>
      </c>
      <c r="L167" s="20">
        <f t="shared" si="31"/>
        <v>6.302507680039606</v>
      </c>
      <c r="M167" s="24">
        <v>0.29</v>
      </c>
      <c r="N167" s="20">
        <f t="shared" si="32"/>
        <v>0.001965768134085366</v>
      </c>
      <c r="O167" s="6">
        <v>90</v>
      </c>
      <c r="P167" s="22">
        <f t="shared" si="28"/>
        <v>2.344178499896799</v>
      </c>
      <c r="R167" s="6"/>
      <c r="S167" s="22"/>
      <c r="AB167" s="22"/>
      <c r="AC167" s="22"/>
      <c r="AD167" s="22"/>
      <c r="AG167" s="22"/>
    </row>
    <row r="168" spans="1:33" ht="15">
      <c r="A168" s="5">
        <v>165</v>
      </c>
      <c r="B168" s="19">
        <f>+PDs!H169</f>
        <v>0.0009203458706715701</v>
      </c>
      <c r="C168" s="20">
        <f t="shared" si="22"/>
        <v>-3.114800795111713</v>
      </c>
      <c r="D168" s="21">
        <f t="shared" si="29"/>
        <v>0.23460305355399386</v>
      </c>
      <c r="E168" s="20">
        <f t="shared" si="23"/>
        <v>0.4843583937065547</v>
      </c>
      <c r="F168" s="20">
        <f t="shared" si="30"/>
        <v>3.090232306167813</v>
      </c>
      <c r="G168" s="20">
        <f t="shared" si="24"/>
        <v>0.8748696739777909</v>
      </c>
      <c r="H168" s="20">
        <f t="shared" si="25"/>
        <v>-1.8494421366321625</v>
      </c>
      <c r="I168" s="20">
        <f t="shared" si="26"/>
        <v>0.032196997899529206</v>
      </c>
      <c r="J168" s="20">
        <f t="shared" si="27"/>
        <v>0.2514760605942901</v>
      </c>
      <c r="K168" s="6">
        <v>2</v>
      </c>
      <c r="L168" s="20">
        <f t="shared" si="31"/>
        <v>1.4037921489814127</v>
      </c>
      <c r="M168" s="24">
        <v>0.28</v>
      </c>
      <c r="N168" s="20">
        <f t="shared" si="32"/>
        <v>0.0122936571980695</v>
      </c>
      <c r="O168" s="6">
        <v>63</v>
      </c>
      <c r="P168" s="22">
        <f t="shared" si="28"/>
        <v>10.262130346088515</v>
      </c>
      <c r="R168" s="6"/>
      <c r="S168" s="22"/>
      <c r="AB168" s="22"/>
      <c r="AC168" s="22"/>
      <c r="AD168" s="22"/>
      <c r="AG168" s="22"/>
    </row>
    <row r="169" spans="1:33" ht="15">
      <c r="A169" s="5">
        <v>166</v>
      </c>
      <c r="B169" s="19">
        <f>+PDs!H170</f>
        <v>0.0003960354463821553</v>
      </c>
      <c r="C169" s="20">
        <f t="shared" si="22"/>
        <v>-3.355550864804016</v>
      </c>
      <c r="D169" s="21">
        <f t="shared" si="29"/>
        <v>0.23764715940911027</v>
      </c>
      <c r="E169" s="20">
        <f t="shared" si="23"/>
        <v>0.4874906762278744</v>
      </c>
      <c r="F169" s="20">
        <f t="shared" si="30"/>
        <v>3.090232306167813</v>
      </c>
      <c r="G169" s="20">
        <f t="shared" si="24"/>
        <v>0.8731281925301059</v>
      </c>
      <c r="H169" s="20">
        <f t="shared" si="25"/>
        <v>-2.117777714645593</v>
      </c>
      <c r="I169" s="20">
        <f t="shared" si="26"/>
        <v>0.01709694877312921</v>
      </c>
      <c r="J169" s="20">
        <f t="shared" si="27"/>
        <v>0.29993902752405976</v>
      </c>
      <c r="K169" s="6">
        <v>5</v>
      </c>
      <c r="L169" s="20">
        <f t="shared" si="31"/>
        <v>3.1810120682499163</v>
      </c>
      <c r="M169" s="24">
        <v>0.17</v>
      </c>
      <c r="N169" s="20">
        <f t="shared" si="32"/>
        <v>0.009031387163340301</v>
      </c>
      <c r="O169" s="6">
        <v>18</v>
      </c>
      <c r="P169" s="22">
        <f t="shared" si="28"/>
        <v>2.153985838456662</v>
      </c>
      <c r="R169" s="6"/>
      <c r="S169" s="22"/>
      <c r="AB169" s="22"/>
      <c r="AC169" s="22"/>
      <c r="AD169" s="22"/>
      <c r="AG169" s="22"/>
    </row>
    <row r="170" spans="1:33" ht="15">
      <c r="A170" s="5">
        <v>167</v>
      </c>
      <c r="B170" s="19">
        <f>+PDs!H171</f>
        <v>0.00016478564558467117</v>
      </c>
      <c r="C170" s="20">
        <f t="shared" si="22"/>
        <v>-3.590873724541837</v>
      </c>
      <c r="D170" s="21">
        <f t="shared" si="29"/>
        <v>0.23901534810924419</v>
      </c>
      <c r="E170" s="20">
        <f t="shared" si="23"/>
        <v>0.4888919595465282</v>
      </c>
      <c r="F170" s="20">
        <f t="shared" si="30"/>
        <v>3.090232306167813</v>
      </c>
      <c r="G170" s="20">
        <f t="shared" si="24"/>
        <v>0.8723443424994259</v>
      </c>
      <c r="H170" s="20">
        <f t="shared" si="25"/>
        <v>-2.3844758263298265</v>
      </c>
      <c r="I170" s="20">
        <f t="shared" si="26"/>
        <v>0.008551735828325972</v>
      </c>
      <c r="J170" s="20">
        <f t="shared" si="27"/>
        <v>0.35485990447588106</v>
      </c>
      <c r="K170" s="6">
        <v>5</v>
      </c>
      <c r="L170" s="20">
        <f t="shared" si="31"/>
        <v>4.034870289385641</v>
      </c>
      <c r="M170" s="24">
        <v>0.34</v>
      </c>
      <c r="N170" s="20">
        <f t="shared" si="32"/>
        <v>0.011505687077706118</v>
      </c>
      <c r="O170" s="6">
        <v>54</v>
      </c>
      <c r="P170" s="22">
        <f t="shared" si="28"/>
        <v>8.232319104098728</v>
      </c>
      <c r="R170" s="6"/>
      <c r="S170" s="22"/>
      <c r="AB170" s="22"/>
      <c r="AC170" s="22"/>
      <c r="AD170" s="22"/>
      <c r="AG170" s="22"/>
    </row>
    <row r="171" spans="1:33" ht="15">
      <c r="A171" s="5">
        <v>168</v>
      </c>
      <c r="B171" s="19">
        <f>+PDs!H172</f>
        <v>0.013604888993370423</v>
      </c>
      <c r="C171" s="20">
        <f t="shared" si="22"/>
        <v>-2.208495114719091</v>
      </c>
      <c r="D171" s="21">
        <f t="shared" si="29"/>
        <v>0.180779179817414</v>
      </c>
      <c r="E171" s="20">
        <f t="shared" si="23"/>
        <v>0.4251813493292174</v>
      </c>
      <c r="F171" s="20">
        <f t="shared" si="30"/>
        <v>3.090232306167813</v>
      </c>
      <c r="G171" s="20">
        <f t="shared" si="24"/>
        <v>0.9051081814803057</v>
      </c>
      <c r="H171" s="20">
        <f t="shared" si="25"/>
        <v>-0.9883746400113458</v>
      </c>
      <c r="I171" s="20">
        <f t="shared" si="26"/>
        <v>0.16148460139165438</v>
      </c>
      <c r="J171" s="20">
        <f t="shared" si="27"/>
        <v>0.12526469075634206</v>
      </c>
      <c r="K171" s="6">
        <v>4</v>
      </c>
      <c r="L171" s="20">
        <f t="shared" si="31"/>
        <v>1.4627419046475383</v>
      </c>
      <c r="M171" s="24">
        <v>0.29</v>
      </c>
      <c r="N171" s="20">
        <f t="shared" si="32"/>
        <v>0.06272985712993685</v>
      </c>
      <c r="O171" s="6">
        <v>81</v>
      </c>
      <c r="P171" s="22">
        <f t="shared" si="28"/>
        <v>67.32481916470472</v>
      </c>
      <c r="R171" s="6"/>
      <c r="S171" s="22"/>
      <c r="AB171" s="22"/>
      <c r="AC171" s="22"/>
      <c r="AD171" s="22"/>
      <c r="AG171" s="22"/>
    </row>
    <row r="172" spans="1:33" ht="15">
      <c r="A172" s="5">
        <v>169</v>
      </c>
      <c r="B172" s="19">
        <f>+PDs!H173</f>
        <v>0.00042220723055312885</v>
      </c>
      <c r="C172" s="20">
        <f t="shared" si="22"/>
        <v>-3.3378100754982145</v>
      </c>
      <c r="D172" s="21">
        <f t="shared" si="29"/>
        <v>0.23749330829180165</v>
      </c>
      <c r="E172" s="20">
        <f t="shared" si="23"/>
        <v>0.48733285164433726</v>
      </c>
      <c r="F172" s="20">
        <f t="shared" si="30"/>
        <v>3.090232306167813</v>
      </c>
      <c r="G172" s="20">
        <f t="shared" si="24"/>
        <v>0.8732162914812105</v>
      </c>
      <c r="H172" s="20">
        <f t="shared" si="25"/>
        <v>-2.097805974717564</v>
      </c>
      <c r="I172" s="20">
        <f t="shared" si="26"/>
        <v>0.017961144260740306</v>
      </c>
      <c r="J172" s="20">
        <f t="shared" si="27"/>
        <v>0.29611161094302496</v>
      </c>
      <c r="K172" s="6">
        <v>5</v>
      </c>
      <c r="L172" s="20">
        <f t="shared" si="31"/>
        <v>3.1309410040909995</v>
      </c>
      <c r="M172" s="24">
        <v>0.16</v>
      </c>
      <c r="N172" s="20">
        <f t="shared" si="32"/>
        <v>0.008786140338557288</v>
      </c>
      <c r="O172" s="6">
        <v>9</v>
      </c>
      <c r="P172" s="22">
        <f t="shared" si="28"/>
        <v>1.0477472353729567</v>
      </c>
      <c r="R172" s="6"/>
      <c r="S172" s="22"/>
      <c r="AB172" s="22"/>
      <c r="AC172" s="22"/>
      <c r="AD172" s="22"/>
      <c r="AG172" s="22"/>
    </row>
    <row r="173" spans="1:33" ht="15">
      <c r="A173" s="5">
        <v>170</v>
      </c>
      <c r="B173" s="19">
        <f>+PDs!H174</f>
        <v>0.00204046796432779</v>
      </c>
      <c r="C173" s="20">
        <f t="shared" si="22"/>
        <v>-2.8718368514280512</v>
      </c>
      <c r="D173" s="21">
        <f t="shared" si="29"/>
        <v>0.2283610107162255</v>
      </c>
      <c r="E173" s="20">
        <f t="shared" si="23"/>
        <v>0.47787133280437055</v>
      </c>
      <c r="F173" s="20">
        <f t="shared" si="30"/>
        <v>3.090232306167813</v>
      </c>
      <c r="G173" s="20">
        <f t="shared" si="24"/>
        <v>0.8784298431199696</v>
      </c>
      <c r="H173" s="20">
        <f t="shared" si="25"/>
        <v>-1.5881785341552672</v>
      </c>
      <c r="I173" s="20">
        <f t="shared" si="26"/>
        <v>0.05612298682451994</v>
      </c>
      <c r="J173" s="20">
        <f t="shared" si="27"/>
        <v>0.2096347530157736</v>
      </c>
      <c r="K173" s="6">
        <v>3</v>
      </c>
      <c r="L173" s="20">
        <f t="shared" si="31"/>
        <v>1.611583120723905</v>
      </c>
      <c r="M173" s="24">
        <v>0.32</v>
      </c>
      <c r="N173" s="20">
        <f t="shared" si="32"/>
        <v>0.027890711846821733</v>
      </c>
      <c r="O173" s="6">
        <v>45</v>
      </c>
      <c r="P173" s="22">
        <f t="shared" si="28"/>
        <v>16.62983693866746</v>
      </c>
      <c r="R173" s="6"/>
      <c r="S173" s="22"/>
      <c r="AB173" s="22"/>
      <c r="AC173" s="22"/>
      <c r="AD173" s="22"/>
      <c r="AG173" s="22"/>
    </row>
    <row r="174" spans="1:33" ht="15">
      <c r="A174" s="5">
        <v>171</v>
      </c>
      <c r="B174" s="19">
        <f>+PDs!H175</f>
        <v>0.10420422190922664</v>
      </c>
      <c r="C174" s="20">
        <f t="shared" si="22"/>
        <v>-1.2579538586982364</v>
      </c>
      <c r="D174" s="21">
        <f t="shared" si="29"/>
        <v>0.12065526250497541</v>
      </c>
      <c r="E174" s="20">
        <f t="shared" si="23"/>
        <v>0.347354663859542</v>
      </c>
      <c r="F174" s="20">
        <f t="shared" si="30"/>
        <v>3.090232306167813</v>
      </c>
      <c r="G174" s="20">
        <f t="shared" si="24"/>
        <v>0.9377338308363544</v>
      </c>
      <c r="H174" s="20">
        <f t="shared" si="25"/>
        <v>-0.1968013189593712</v>
      </c>
      <c r="I174" s="20">
        <f t="shared" si="26"/>
        <v>0.4219915094612243</v>
      </c>
      <c r="J174" s="20">
        <f t="shared" si="27"/>
        <v>0.05875758365042341</v>
      </c>
      <c r="K174" s="6">
        <v>1</v>
      </c>
      <c r="L174" s="20">
        <f t="shared" si="31"/>
        <v>1</v>
      </c>
      <c r="M174" s="24">
        <v>0.18</v>
      </c>
      <c r="N174" s="20">
        <f t="shared" si="32"/>
        <v>0.057201711759359584</v>
      </c>
      <c r="O174" s="6">
        <v>45</v>
      </c>
      <c r="P174" s="22">
        <f t="shared" si="28"/>
        <v>34.106520636518155</v>
      </c>
      <c r="R174" s="6"/>
      <c r="S174" s="22"/>
      <c r="AB174" s="22"/>
      <c r="AC174" s="22"/>
      <c r="AD174" s="22"/>
      <c r="AG174" s="22"/>
    </row>
    <row r="175" spans="1:33" ht="15">
      <c r="A175" s="5">
        <v>172</v>
      </c>
      <c r="B175" s="19">
        <f>+PDs!H176</f>
        <v>0.005518239359960223</v>
      </c>
      <c r="C175" s="20">
        <f t="shared" si="22"/>
        <v>-2.541541678149644</v>
      </c>
      <c r="D175" s="21">
        <f t="shared" si="29"/>
        <v>0.21106556802276225</v>
      </c>
      <c r="E175" s="20">
        <f t="shared" si="23"/>
        <v>0.4594187284196871</v>
      </c>
      <c r="F175" s="20">
        <f t="shared" si="30"/>
        <v>3.090232306167813</v>
      </c>
      <c r="G175" s="20">
        <f t="shared" si="24"/>
        <v>0.8882198106196674</v>
      </c>
      <c r="H175" s="20">
        <f t="shared" si="25"/>
        <v>-1.2630106513228336</v>
      </c>
      <c r="I175" s="20">
        <f t="shared" si="26"/>
        <v>0.10329267593648807</v>
      </c>
      <c r="J175" s="20">
        <f t="shared" si="27"/>
        <v>0.1626987815456725</v>
      </c>
      <c r="K175" s="6">
        <v>3</v>
      </c>
      <c r="L175" s="20">
        <f t="shared" si="31"/>
        <v>1.4304474851120357</v>
      </c>
      <c r="M175" s="24">
        <v>0.34</v>
      </c>
      <c r="N175" s="20">
        <f t="shared" si="32"/>
        <v>0.04755280694910777</v>
      </c>
      <c r="O175" s="6">
        <v>63</v>
      </c>
      <c r="P175" s="22">
        <f t="shared" si="28"/>
        <v>39.69470560076771</v>
      </c>
      <c r="R175" s="6"/>
      <c r="S175" s="22"/>
      <c r="AB175" s="22"/>
      <c r="AC175" s="22"/>
      <c r="AD175" s="22"/>
      <c r="AG175" s="22"/>
    </row>
    <row r="176" spans="1:33" ht="15">
      <c r="A176" s="5">
        <v>173</v>
      </c>
      <c r="B176" s="19">
        <f>+PDs!H177</f>
        <v>0.012489607760811065</v>
      </c>
      <c r="C176" s="20">
        <f t="shared" si="22"/>
        <v>-2.241724003735388</v>
      </c>
      <c r="D176" s="21">
        <f t="shared" si="29"/>
        <v>0.18426475548366916</v>
      </c>
      <c r="E176" s="20">
        <f t="shared" si="23"/>
        <v>0.42926070805941363</v>
      </c>
      <c r="F176" s="20">
        <f t="shared" si="30"/>
        <v>3.090232306167813</v>
      </c>
      <c r="G176" s="20">
        <f t="shared" si="24"/>
        <v>0.9031806267388217</v>
      </c>
      <c r="H176" s="20">
        <f t="shared" si="25"/>
        <v>-1.0133174570255417</v>
      </c>
      <c r="I176" s="20">
        <f t="shared" si="26"/>
        <v>0.15545427589166086</v>
      </c>
      <c r="J176" s="20">
        <f t="shared" si="27"/>
        <v>0.12860327009772976</v>
      </c>
      <c r="K176" s="6">
        <v>3</v>
      </c>
      <c r="L176" s="20">
        <f t="shared" si="31"/>
        <v>1.3186818279972037</v>
      </c>
      <c r="M176" s="24">
        <v>0.27</v>
      </c>
      <c r="N176" s="20">
        <f t="shared" si="32"/>
        <v>0.0509017256756467</v>
      </c>
      <c r="O176" s="6">
        <v>27</v>
      </c>
      <c r="P176" s="22">
        <f t="shared" si="28"/>
        <v>18.21009236046261</v>
      </c>
      <c r="R176" s="6"/>
      <c r="S176" s="22"/>
      <c r="AB176" s="22"/>
      <c r="AC176" s="22"/>
      <c r="AD176" s="22"/>
      <c r="AG176" s="22"/>
    </row>
    <row r="177" spans="1:33" ht="15">
      <c r="A177" s="5">
        <v>174</v>
      </c>
      <c r="B177" s="19">
        <f>+PDs!H178</f>
        <v>0.005518239359960223</v>
      </c>
      <c r="C177" s="20">
        <f t="shared" si="22"/>
        <v>-2.541541678149644</v>
      </c>
      <c r="D177" s="21">
        <f t="shared" si="29"/>
        <v>0.21106556802276225</v>
      </c>
      <c r="E177" s="20">
        <f t="shared" si="23"/>
        <v>0.4594187284196871</v>
      </c>
      <c r="F177" s="20">
        <f t="shared" si="30"/>
        <v>3.090232306167813</v>
      </c>
      <c r="G177" s="20">
        <f t="shared" si="24"/>
        <v>0.8882198106196674</v>
      </c>
      <c r="H177" s="20">
        <f t="shared" si="25"/>
        <v>-1.2630106513228336</v>
      </c>
      <c r="I177" s="20">
        <f t="shared" si="26"/>
        <v>0.10329267593648807</v>
      </c>
      <c r="J177" s="20">
        <f t="shared" si="27"/>
        <v>0.1626987815456725</v>
      </c>
      <c r="K177" s="6">
        <v>1</v>
      </c>
      <c r="L177" s="20">
        <f t="shared" si="31"/>
        <v>1</v>
      </c>
      <c r="M177" s="24">
        <v>0.26</v>
      </c>
      <c r="N177" s="20">
        <f t="shared" si="32"/>
        <v>0.02542135350989724</v>
      </c>
      <c r="O177" s="6">
        <v>9</v>
      </c>
      <c r="P177" s="22">
        <f t="shared" si="28"/>
        <v>3.031496406055246</v>
      </c>
      <c r="R177" s="6"/>
      <c r="S177" s="22"/>
      <c r="AB177" s="22"/>
      <c r="AC177" s="22"/>
      <c r="AD177" s="22"/>
      <c r="AG177" s="22"/>
    </row>
    <row r="178" spans="1:33" ht="15">
      <c r="A178" s="5">
        <v>175</v>
      </c>
      <c r="B178" s="19">
        <f>+PDs!H179</f>
        <v>0.010872610756514071</v>
      </c>
      <c r="C178" s="20">
        <f t="shared" si="22"/>
        <v>-2.2947889622435595</v>
      </c>
      <c r="D178" s="21">
        <f t="shared" si="29"/>
        <v>0.18967636784434336</v>
      </c>
      <c r="E178" s="20">
        <f t="shared" si="23"/>
        <v>0.4355185045946307</v>
      </c>
      <c r="F178" s="20">
        <f t="shared" si="30"/>
        <v>3.090232306167813</v>
      </c>
      <c r="G178" s="20">
        <f t="shared" si="24"/>
        <v>0.9001797776864667</v>
      </c>
      <c r="H178" s="20">
        <f t="shared" si="25"/>
        <v>-1.054162327274421</v>
      </c>
      <c r="I178" s="20">
        <f t="shared" si="26"/>
        <v>0.14590430230083054</v>
      </c>
      <c r="J178" s="20">
        <f t="shared" si="27"/>
        <v>0.13410846890213188</v>
      </c>
      <c r="K178" s="6">
        <v>1</v>
      </c>
      <c r="L178" s="20">
        <f t="shared" si="31"/>
        <v>1</v>
      </c>
      <c r="M178" s="24">
        <v>0.27</v>
      </c>
      <c r="N178" s="20">
        <f t="shared" si="32"/>
        <v>0.03645855671696545</v>
      </c>
      <c r="O178" s="6">
        <v>9</v>
      </c>
      <c r="P178" s="22">
        <f t="shared" si="28"/>
        <v>4.34768288849813</v>
      </c>
      <c r="R178" s="6"/>
      <c r="S178" s="22"/>
      <c r="AB178" s="22"/>
      <c r="AC178" s="22"/>
      <c r="AD178" s="22"/>
      <c r="AG178" s="22"/>
    </row>
    <row r="179" spans="1:33" ht="15">
      <c r="A179" s="5">
        <v>176</v>
      </c>
      <c r="B179" s="19">
        <f>+PDs!H180</f>
        <v>7.417718892476699E-07</v>
      </c>
      <c r="C179" s="20">
        <f t="shared" si="22"/>
        <v>-4.813439702197574</v>
      </c>
      <c r="D179" s="21">
        <f t="shared" si="29"/>
        <v>0.23999554945119733</v>
      </c>
      <c r="E179" s="20">
        <f t="shared" si="23"/>
        <v>0.48989340621322647</v>
      </c>
      <c r="F179" s="20">
        <f t="shared" si="30"/>
        <v>3.090232306167813</v>
      </c>
      <c r="G179" s="20">
        <f t="shared" si="24"/>
        <v>0.871782341269197</v>
      </c>
      <c r="H179" s="20">
        <f t="shared" si="25"/>
        <v>-3.784838388599572</v>
      </c>
      <c r="I179" s="20">
        <f t="shared" si="26"/>
        <v>7.690424835111967E-05</v>
      </c>
      <c r="J179" s="20">
        <f t="shared" si="27"/>
        <v>0.7951238865747366</v>
      </c>
      <c r="K179" s="6">
        <v>1</v>
      </c>
      <c r="L179" s="20">
        <f t="shared" si="31"/>
        <v>1</v>
      </c>
      <c r="M179" s="24">
        <v>0.31</v>
      </c>
      <c r="N179" s="20">
        <f t="shared" si="32"/>
        <v>2.361036770318032E-05</v>
      </c>
      <c r="O179" s="6">
        <v>72</v>
      </c>
      <c r="P179" s="22">
        <f t="shared" si="28"/>
        <v>0.022524290788834025</v>
      </c>
      <c r="R179" s="6"/>
      <c r="S179" s="22"/>
      <c r="AB179" s="22"/>
      <c r="AC179" s="22"/>
      <c r="AD179" s="22"/>
      <c r="AG179" s="22"/>
    </row>
    <row r="180" spans="1:33" ht="15">
      <c r="A180" s="5">
        <v>177</v>
      </c>
      <c r="B180" s="19">
        <f>+PDs!H181</f>
        <v>0.00030162317469083417</v>
      </c>
      <c r="C180" s="20">
        <f t="shared" si="22"/>
        <v>-3.4301505922451407</v>
      </c>
      <c r="D180" s="21">
        <f t="shared" si="29"/>
        <v>0.23820383908906956</v>
      </c>
      <c r="E180" s="20">
        <f t="shared" si="23"/>
        <v>0.4880613066911467</v>
      </c>
      <c r="F180" s="20">
        <f t="shared" si="30"/>
        <v>3.090232306167813</v>
      </c>
      <c r="G180" s="20">
        <f t="shared" si="24"/>
        <v>0.8728093496926637</v>
      </c>
      <c r="H180" s="20">
        <f t="shared" si="25"/>
        <v>-2.202001818145552</v>
      </c>
      <c r="I180" s="20">
        <f t="shared" si="26"/>
        <v>0.013832590019931945</v>
      </c>
      <c r="J180" s="20">
        <f t="shared" si="27"/>
        <v>0.31650173780985824</v>
      </c>
      <c r="K180" s="6">
        <v>5</v>
      </c>
      <c r="L180" s="20">
        <f t="shared" si="31"/>
        <v>3.410306014697313</v>
      </c>
      <c r="M180" s="24">
        <v>0.25</v>
      </c>
      <c r="N180" s="20">
        <f t="shared" si="32"/>
        <v>0.011536184404248922</v>
      </c>
      <c r="O180" s="6">
        <v>27</v>
      </c>
      <c r="P180" s="22">
        <f t="shared" si="28"/>
        <v>4.127069970620052</v>
      </c>
      <c r="R180" s="6"/>
      <c r="S180" s="22"/>
      <c r="AB180" s="22"/>
      <c r="AC180" s="22"/>
      <c r="AD180" s="22"/>
      <c r="AG180" s="22"/>
    </row>
    <row r="181" spans="1:33" ht="15">
      <c r="A181" s="5">
        <v>178</v>
      </c>
      <c r="B181" s="19">
        <f>+PDs!H182</f>
        <v>0.030325985827320184</v>
      </c>
      <c r="C181" s="20">
        <f t="shared" si="22"/>
        <v>-1.8760240929321594</v>
      </c>
      <c r="D181" s="21">
        <f t="shared" si="29"/>
        <v>0.1463427330511393</v>
      </c>
      <c r="E181" s="20">
        <f t="shared" si="23"/>
        <v>0.38254768729027666</v>
      </c>
      <c r="F181" s="20">
        <f t="shared" si="30"/>
        <v>3.090232306167813</v>
      </c>
      <c r="G181" s="20">
        <f t="shared" si="24"/>
        <v>0.9239357482795331</v>
      </c>
      <c r="H181" s="20">
        <f t="shared" si="25"/>
        <v>-0.7509860640309796</v>
      </c>
      <c r="I181" s="20">
        <f t="shared" si="26"/>
        <v>0.22633052140865695</v>
      </c>
      <c r="J181" s="20">
        <f t="shared" si="27"/>
        <v>0.09611066572664023</v>
      </c>
      <c r="K181" s="6">
        <v>4</v>
      </c>
      <c r="L181" s="20">
        <f t="shared" si="31"/>
        <v>1.3369017785047987</v>
      </c>
      <c r="M181" s="24">
        <v>0.16</v>
      </c>
      <c r="N181" s="20">
        <f t="shared" si="32"/>
        <v>0.0419262099541914</v>
      </c>
      <c r="O181" s="6">
        <v>45</v>
      </c>
      <c r="P181" s="22">
        <f t="shared" si="28"/>
        <v>24.998502685186622</v>
      </c>
      <c r="R181" s="6"/>
      <c r="S181" s="22"/>
      <c r="AB181" s="22"/>
      <c r="AC181" s="22"/>
      <c r="AD181" s="22"/>
      <c r="AG181" s="22"/>
    </row>
    <row r="182" spans="1:33" ht="15">
      <c r="A182" s="5">
        <v>179</v>
      </c>
      <c r="B182" s="19">
        <f>+PDs!H183</f>
        <v>0.02267913154586108</v>
      </c>
      <c r="C182" s="20">
        <f t="shared" si="22"/>
        <v>-2.001316775009452</v>
      </c>
      <c r="D182" s="21">
        <f t="shared" si="29"/>
        <v>0.15861092106075403</v>
      </c>
      <c r="E182" s="20">
        <f t="shared" si="23"/>
        <v>0.39825986624408194</v>
      </c>
      <c r="F182" s="20">
        <f t="shared" si="30"/>
        <v>3.090232306167813</v>
      </c>
      <c r="G182" s="20">
        <f t="shared" si="24"/>
        <v>0.9172726306498227</v>
      </c>
      <c r="H182" s="20">
        <f t="shared" si="25"/>
        <v>-0.8401005811609152</v>
      </c>
      <c r="I182" s="20">
        <f t="shared" si="26"/>
        <v>0.2004259971456835</v>
      </c>
      <c r="J182" s="20">
        <f t="shared" si="27"/>
        <v>0.10623301594400376</v>
      </c>
      <c r="K182" s="6">
        <v>4</v>
      </c>
      <c r="L182" s="20">
        <f t="shared" si="31"/>
        <v>1.3791100545337325</v>
      </c>
      <c r="M182" s="24">
        <v>0.19</v>
      </c>
      <c r="N182" s="20">
        <f t="shared" si="32"/>
        <v>0.04657517300700851</v>
      </c>
      <c r="O182" s="6">
        <v>9</v>
      </c>
      <c r="P182" s="22">
        <f t="shared" si="28"/>
        <v>5.554089381085766</v>
      </c>
      <c r="R182" s="6"/>
      <c r="S182" s="22"/>
      <c r="AB182" s="22"/>
      <c r="AC182" s="22"/>
      <c r="AD182" s="22"/>
      <c r="AG182" s="22"/>
    </row>
    <row r="183" spans="1:33" ht="15">
      <c r="A183" s="5">
        <v>180</v>
      </c>
      <c r="B183" s="19">
        <f>+PDs!H184</f>
        <v>0.0002077604067229509</v>
      </c>
      <c r="C183" s="20">
        <f t="shared" si="22"/>
        <v>-3.530024737697462</v>
      </c>
      <c r="D183" s="21">
        <f t="shared" si="29"/>
        <v>0.23875988985612936</v>
      </c>
      <c r="E183" s="20">
        <f t="shared" si="23"/>
        <v>0.48863062721868894</v>
      </c>
      <c r="F183" s="20">
        <f t="shared" si="30"/>
        <v>3.090232306167813</v>
      </c>
      <c r="G183" s="20">
        <f t="shared" si="24"/>
        <v>0.8724907507497547</v>
      </c>
      <c r="H183" s="20">
        <f t="shared" si="25"/>
        <v>-2.315259601259212</v>
      </c>
      <c r="I183" s="20">
        <f t="shared" si="26"/>
        <v>0.010299364610794694</v>
      </c>
      <c r="J183" s="20">
        <f t="shared" si="27"/>
        <v>0.33989654325174234</v>
      </c>
      <c r="K183" s="6">
        <v>1</v>
      </c>
      <c r="L183" s="20">
        <f t="shared" si="31"/>
        <v>1</v>
      </c>
      <c r="M183" s="24">
        <v>0.19</v>
      </c>
      <c r="N183" s="20">
        <f t="shared" si="32"/>
        <v>0.0019174047987736312</v>
      </c>
      <c r="O183" s="6">
        <v>27</v>
      </c>
      <c r="P183" s="22">
        <f t="shared" si="28"/>
        <v>0.6859515667612666</v>
      </c>
      <c r="R183" s="6"/>
      <c r="S183" s="22"/>
      <c r="AB183" s="22"/>
      <c r="AC183" s="22"/>
      <c r="AD183" s="22"/>
      <c r="AG183" s="22"/>
    </row>
    <row r="184" spans="1:33" ht="15">
      <c r="A184" s="5">
        <v>181</v>
      </c>
      <c r="B184" s="19">
        <f>+PDs!H185</f>
        <v>0.059603837035641725</v>
      </c>
      <c r="C184" s="20">
        <f t="shared" si="22"/>
        <v>-1.5581078925291179</v>
      </c>
      <c r="D184" s="21">
        <f t="shared" si="29"/>
        <v>0.12609397081246956</v>
      </c>
      <c r="E184" s="20">
        <f t="shared" si="23"/>
        <v>0.35509712870209126</v>
      </c>
      <c r="F184" s="20">
        <f t="shared" si="30"/>
        <v>3.090232306167813</v>
      </c>
      <c r="G184" s="20">
        <f t="shared" si="24"/>
        <v>0.934829411811337</v>
      </c>
      <c r="H184" s="20">
        <f t="shared" si="25"/>
        <v>-0.4928977070732956</v>
      </c>
      <c r="I184" s="20">
        <f t="shared" si="26"/>
        <v>0.3110424337580079</v>
      </c>
      <c r="J184" s="20">
        <f t="shared" si="27"/>
        <v>0.07452983823438479</v>
      </c>
      <c r="K184" s="6">
        <v>3</v>
      </c>
      <c r="L184" s="20">
        <f t="shared" si="31"/>
        <v>1.1678212076572616</v>
      </c>
      <c r="M184" s="24">
        <v>0.23</v>
      </c>
      <c r="N184" s="20">
        <f t="shared" si="32"/>
        <v>0.067536124905471</v>
      </c>
      <c r="O184" s="6">
        <v>81</v>
      </c>
      <c r="P184" s="22">
        <f t="shared" si="28"/>
        <v>72.48314605479676</v>
      </c>
      <c r="R184" s="6"/>
      <c r="S184" s="22"/>
      <c r="AB184" s="22"/>
      <c r="AC184" s="22"/>
      <c r="AD184" s="22"/>
      <c r="AG184" s="22"/>
    </row>
    <row r="185" spans="1:33" ht="15">
      <c r="A185" s="5">
        <v>182</v>
      </c>
      <c r="B185" s="19">
        <f>+PDs!H186</f>
        <v>0.024562028326897613</v>
      </c>
      <c r="C185" s="20">
        <f t="shared" si="22"/>
        <v>-1.967513364971235</v>
      </c>
      <c r="D185" s="21">
        <f t="shared" si="29"/>
        <v>0.15514176560720738</v>
      </c>
      <c r="E185" s="20">
        <f t="shared" si="23"/>
        <v>0.393880395053127</v>
      </c>
      <c r="F185" s="20">
        <f t="shared" si="30"/>
        <v>3.090232306167813</v>
      </c>
      <c r="G185" s="20">
        <f t="shared" si="24"/>
        <v>0.919161701983276</v>
      </c>
      <c r="H185" s="20">
        <f t="shared" si="25"/>
        <v>-0.8163214827085705</v>
      </c>
      <c r="I185" s="20">
        <f t="shared" si="26"/>
        <v>0.20715814533664667</v>
      </c>
      <c r="J185" s="20">
        <f t="shared" si="27"/>
        <v>0.10340405295378671</v>
      </c>
      <c r="K185" s="6">
        <v>5</v>
      </c>
      <c r="L185" s="20">
        <f t="shared" si="31"/>
        <v>1.4895480979865936</v>
      </c>
      <c r="M185" s="24">
        <v>0.33</v>
      </c>
      <c r="N185" s="20">
        <f t="shared" si="32"/>
        <v>0.08975528060123104</v>
      </c>
      <c r="O185" s="6">
        <v>9</v>
      </c>
      <c r="P185" s="22">
        <f t="shared" si="28"/>
        <v>10.703317211696803</v>
      </c>
      <c r="R185" s="6"/>
      <c r="S185" s="22"/>
      <c r="AA185" s="22"/>
      <c r="AB185" s="22"/>
      <c r="AC185" s="22"/>
      <c r="AD185" s="22"/>
      <c r="AG185" s="22"/>
    </row>
    <row r="186" spans="1:33" ht="15">
      <c r="A186" s="5">
        <v>183</v>
      </c>
      <c r="B186" s="19">
        <f>+PDs!H187</f>
        <v>0.058122841788854206</v>
      </c>
      <c r="C186" s="20">
        <f t="shared" si="22"/>
        <v>-1.5707286836497336</v>
      </c>
      <c r="D186" s="21">
        <f t="shared" si="29"/>
        <v>0.12656235579341366</v>
      </c>
      <c r="E186" s="20">
        <f t="shared" si="23"/>
        <v>0.3557560340927665</v>
      </c>
      <c r="F186" s="20">
        <f t="shared" si="30"/>
        <v>3.090232306167813</v>
      </c>
      <c r="G186" s="20">
        <f t="shared" si="24"/>
        <v>0.934578859276512</v>
      </c>
      <c r="H186" s="20">
        <f t="shared" si="25"/>
        <v>-0.504355399550792</v>
      </c>
      <c r="I186" s="20">
        <f t="shared" si="26"/>
        <v>0.3070058268148934</v>
      </c>
      <c r="J186" s="20">
        <f t="shared" si="27"/>
        <v>0.07528431130799852</v>
      </c>
      <c r="K186" s="6">
        <v>5</v>
      </c>
      <c r="L186" s="20">
        <f t="shared" si="31"/>
        <v>1.339472697602278</v>
      </c>
      <c r="M186" s="24">
        <v>0.17</v>
      </c>
      <c r="N186" s="20">
        <f t="shared" si="32"/>
        <v>0.05667323376782314</v>
      </c>
      <c r="O186" s="6">
        <v>18</v>
      </c>
      <c r="P186" s="22">
        <f t="shared" si="28"/>
        <v>13.51656625362582</v>
      </c>
      <c r="R186" s="6"/>
      <c r="S186" s="22"/>
      <c r="AB186" s="22"/>
      <c r="AC186" s="22"/>
      <c r="AD186" s="22"/>
      <c r="AG186" s="22"/>
    </row>
    <row r="187" spans="1:33" ht="15">
      <c r="A187" s="5">
        <v>184</v>
      </c>
      <c r="B187" s="19">
        <f>+PDs!H188</f>
        <v>0.10875327173432402</v>
      </c>
      <c r="C187" s="20">
        <f t="shared" si="22"/>
        <v>-1.2331855547983985</v>
      </c>
      <c r="D187" s="21">
        <f t="shared" si="29"/>
        <v>0.12052195607406857</v>
      </c>
      <c r="E187" s="20">
        <f t="shared" si="23"/>
        <v>0.347162722759902</v>
      </c>
      <c r="F187" s="20">
        <f t="shared" si="30"/>
        <v>3.090232306167813</v>
      </c>
      <c r="G187" s="20">
        <f t="shared" si="24"/>
        <v>0.9378049071773571</v>
      </c>
      <c r="H187" s="20">
        <f t="shared" si="25"/>
        <v>-0.17100794866947716</v>
      </c>
      <c r="I187" s="20">
        <f t="shared" si="26"/>
        <v>0.43210875776458985</v>
      </c>
      <c r="J187" s="20">
        <f t="shared" si="27"/>
        <v>0.057628292597408655</v>
      </c>
      <c r="K187" s="6">
        <v>5</v>
      </c>
      <c r="L187" s="20">
        <f t="shared" si="31"/>
        <v>1.2523247359598193</v>
      </c>
      <c r="M187" s="24">
        <v>0.29</v>
      </c>
      <c r="N187" s="20">
        <f t="shared" si="32"/>
        <v>0.11743436136256337</v>
      </c>
      <c r="O187" s="6">
        <v>27</v>
      </c>
      <c r="P187" s="22">
        <f t="shared" si="28"/>
        <v>42.01214277745705</v>
      </c>
      <c r="R187" s="6"/>
      <c r="S187" s="22"/>
      <c r="AB187" s="22"/>
      <c r="AC187" s="22"/>
      <c r="AD187" s="22"/>
      <c r="AG187" s="22"/>
    </row>
    <row r="188" spans="1:33" ht="15">
      <c r="A188" s="5">
        <v>185</v>
      </c>
      <c r="B188" s="19">
        <f>+PDs!H189</f>
        <v>0.14555562079859058</v>
      </c>
      <c r="C188" s="20">
        <f t="shared" si="22"/>
        <v>-1.055686992965484</v>
      </c>
      <c r="D188" s="21">
        <f t="shared" si="29"/>
        <v>0.1200828859844275</v>
      </c>
      <c r="E188" s="20">
        <f t="shared" si="23"/>
        <v>0.34652977647588595</v>
      </c>
      <c r="F188" s="20">
        <f t="shared" si="30"/>
        <v>3.090232306167813</v>
      </c>
      <c r="G188" s="20">
        <f t="shared" si="24"/>
        <v>0.9380389725462224</v>
      </c>
      <c r="H188" s="20">
        <f t="shared" si="25"/>
        <v>0.016172587486670068</v>
      </c>
      <c r="I188" s="20">
        <f t="shared" si="26"/>
        <v>0.5064516476898417</v>
      </c>
      <c r="J188" s="20">
        <f t="shared" si="27"/>
        <v>0.050217157781262046</v>
      </c>
      <c r="K188" s="6">
        <v>3</v>
      </c>
      <c r="L188" s="20">
        <f t="shared" si="31"/>
        <v>1.1086158872866634</v>
      </c>
      <c r="M188" s="24">
        <v>0.19</v>
      </c>
      <c r="N188" s="20">
        <f t="shared" si="32"/>
        <v>0.07601806312335242</v>
      </c>
      <c r="O188" s="6">
        <v>9</v>
      </c>
      <c r="P188" s="22">
        <f t="shared" si="28"/>
        <v>9.065154027459776</v>
      </c>
      <c r="R188" s="6"/>
      <c r="S188" s="22"/>
      <c r="AB188" s="22"/>
      <c r="AC188" s="22"/>
      <c r="AD188" s="22"/>
      <c r="AG188" s="22"/>
    </row>
    <row r="189" spans="1:33" ht="15">
      <c r="A189" s="5">
        <v>186</v>
      </c>
      <c r="B189" s="19">
        <f>+PDs!H190</f>
        <v>0.008948607732757933</v>
      </c>
      <c r="C189" s="20">
        <f t="shared" si="22"/>
        <v>-2.3677377798274684</v>
      </c>
      <c r="D189" s="21">
        <f t="shared" si="29"/>
        <v>0.1967122459615252</v>
      </c>
      <c r="E189" s="20">
        <f t="shared" si="23"/>
        <v>0.44352254278844183</v>
      </c>
      <c r="F189" s="20">
        <f t="shared" si="30"/>
        <v>3.090232306167813</v>
      </c>
      <c r="G189" s="20">
        <f t="shared" si="24"/>
        <v>0.8962632169393514</v>
      </c>
      <c r="H189" s="20">
        <f t="shared" si="25"/>
        <v>-1.112563888311847</v>
      </c>
      <c r="I189" s="20">
        <f t="shared" si="26"/>
        <v>0.1329478884960406</v>
      </c>
      <c r="J189" s="20">
        <f t="shared" si="27"/>
        <v>0.14203595350412226</v>
      </c>
      <c r="K189" s="6">
        <v>1</v>
      </c>
      <c r="L189" s="20">
        <f t="shared" si="31"/>
        <v>1</v>
      </c>
      <c r="M189" s="24">
        <v>0.25</v>
      </c>
      <c r="N189" s="20">
        <f t="shared" si="32"/>
        <v>0.03099982019082067</v>
      </c>
      <c r="O189" s="6">
        <v>18</v>
      </c>
      <c r="P189" s="22">
        <f t="shared" si="28"/>
        <v>7.39345711551073</v>
      </c>
      <c r="R189" s="6"/>
      <c r="S189" s="22"/>
      <c r="AB189" s="22"/>
      <c r="AC189" s="22"/>
      <c r="AD189" s="22"/>
      <c r="AG189" s="22"/>
    </row>
    <row r="190" spans="1:33" ht="15">
      <c r="A190" s="5">
        <v>187</v>
      </c>
      <c r="B190" s="19">
        <f>+PDs!H191</f>
        <v>0.0013354174400923128</v>
      </c>
      <c r="C190" s="20">
        <f t="shared" si="22"/>
        <v>-3.0032835183637907</v>
      </c>
      <c r="D190" s="21">
        <f t="shared" si="29"/>
        <v>0.23224914063469582</v>
      </c>
      <c r="E190" s="20">
        <f t="shared" si="23"/>
        <v>0.4819223388002426</v>
      </c>
      <c r="F190" s="20">
        <f t="shared" si="30"/>
        <v>3.090232306167813</v>
      </c>
      <c r="G190" s="20">
        <f t="shared" si="24"/>
        <v>0.8762139347016253</v>
      </c>
      <c r="H190" s="20">
        <f t="shared" si="25"/>
        <v>-1.7279245147532374</v>
      </c>
      <c r="I190" s="20">
        <f t="shared" si="26"/>
        <v>0.0420008792839565</v>
      </c>
      <c r="J190" s="20">
        <f t="shared" si="27"/>
        <v>0.2314399403501748</v>
      </c>
      <c r="K190" s="6">
        <v>1</v>
      </c>
      <c r="L190" s="20">
        <f t="shared" si="31"/>
        <v>1</v>
      </c>
      <c r="M190" s="24">
        <v>0.2</v>
      </c>
      <c r="N190" s="20">
        <f t="shared" si="32"/>
        <v>0.008133092368772838</v>
      </c>
      <c r="O190" s="6">
        <v>18</v>
      </c>
      <c r="P190" s="22">
        <f t="shared" si="28"/>
        <v>1.939742529952322</v>
      </c>
      <c r="R190" s="6"/>
      <c r="S190" s="22"/>
      <c r="AB190" s="22"/>
      <c r="AC190" s="22"/>
      <c r="AD190" s="22"/>
      <c r="AG190" s="22"/>
    </row>
    <row r="191" spans="1:33" ht="15">
      <c r="A191" s="5">
        <v>188</v>
      </c>
      <c r="B191" s="19">
        <f>+PDs!H192</f>
        <v>0.0008917954305954524</v>
      </c>
      <c r="C191" s="20">
        <f t="shared" si="22"/>
        <v>-3.1240847332845236</v>
      </c>
      <c r="D191" s="21">
        <f t="shared" si="29"/>
        <v>0.23476676876037342</v>
      </c>
      <c r="E191" s="20">
        <f t="shared" si="23"/>
        <v>0.4845273663688909</v>
      </c>
      <c r="F191" s="20">
        <f t="shared" si="30"/>
        <v>3.090232306167813</v>
      </c>
      <c r="G191" s="20">
        <f t="shared" si="24"/>
        <v>0.8747761034914172</v>
      </c>
      <c r="H191" s="20">
        <f t="shared" si="25"/>
        <v>-1.8596559805602075</v>
      </c>
      <c r="I191" s="20">
        <f t="shared" si="26"/>
        <v>0.031467106838496836</v>
      </c>
      <c r="J191" s="20">
        <f t="shared" si="27"/>
        <v>0.2532103992058577</v>
      </c>
      <c r="K191" s="6">
        <v>5</v>
      </c>
      <c r="L191" s="20">
        <f t="shared" si="31"/>
        <v>2.633129751212744</v>
      </c>
      <c r="M191" s="24">
        <v>0.3</v>
      </c>
      <c r="N191" s="20">
        <f t="shared" si="32"/>
        <v>0.02415262863622186</v>
      </c>
      <c r="O191" s="6">
        <v>54</v>
      </c>
      <c r="P191" s="22">
        <f t="shared" si="28"/>
        <v>17.28120578921674</v>
      </c>
      <c r="R191" s="6"/>
      <c r="S191" s="22"/>
      <c r="AB191" s="22"/>
      <c r="AC191" s="22"/>
      <c r="AD191" s="22"/>
      <c r="AG191" s="22"/>
    </row>
    <row r="192" spans="1:33" ht="15">
      <c r="A192" s="5">
        <v>189</v>
      </c>
      <c r="B192" s="19">
        <f>+PDs!H193</f>
        <v>0.040868167458085296</v>
      </c>
      <c r="C192" s="20">
        <f t="shared" si="22"/>
        <v>-1.740699106943895</v>
      </c>
      <c r="D192" s="21">
        <f t="shared" si="29"/>
        <v>0.13555035347499442</v>
      </c>
      <c r="E192" s="20">
        <f t="shared" si="23"/>
        <v>0.36817163589146085</v>
      </c>
      <c r="F192" s="20">
        <f t="shared" si="30"/>
        <v>3.090232306167813</v>
      </c>
      <c r="G192" s="20">
        <f t="shared" si="24"/>
        <v>0.9297578429489076</v>
      </c>
      <c r="H192" s="20">
        <f t="shared" si="25"/>
        <v>-0.6485164153980509</v>
      </c>
      <c r="I192" s="20">
        <f t="shared" si="26"/>
        <v>0.2583254985565512</v>
      </c>
      <c r="J192" s="20">
        <f t="shared" si="27"/>
        <v>0.08624428982266218</v>
      </c>
      <c r="K192" s="6">
        <v>4</v>
      </c>
      <c r="L192" s="20">
        <f t="shared" si="31"/>
        <v>1.2971776873648735</v>
      </c>
      <c r="M192" s="24">
        <v>0.28</v>
      </c>
      <c r="N192" s="20">
        <f t="shared" si="32"/>
        <v>0.07898262339935676</v>
      </c>
      <c r="O192" s="6">
        <v>72</v>
      </c>
      <c r="P192" s="22">
        <f t="shared" si="28"/>
        <v>75.34942272298635</v>
      </c>
      <c r="R192" s="6"/>
      <c r="S192" s="22"/>
      <c r="AB192" s="22"/>
      <c r="AC192" s="22"/>
      <c r="AD192" s="22"/>
      <c r="AG192" s="22"/>
    </row>
    <row r="193" spans="1:33" ht="15">
      <c r="A193" s="5">
        <v>190</v>
      </c>
      <c r="B193" s="19">
        <f>+PDs!H194</f>
        <v>0.036737287199536395</v>
      </c>
      <c r="C193" s="20">
        <f t="shared" si="22"/>
        <v>-1.789871481730538</v>
      </c>
      <c r="D193" s="21">
        <f t="shared" si="29"/>
        <v>0.13911794423600407</v>
      </c>
      <c r="E193" s="20">
        <f t="shared" si="23"/>
        <v>0.3729851796465968</v>
      </c>
      <c r="F193" s="20">
        <f t="shared" si="30"/>
        <v>3.090232306167813</v>
      </c>
      <c r="G193" s="20">
        <f t="shared" si="24"/>
        <v>0.9278373002655131</v>
      </c>
      <c r="H193" s="20">
        <f t="shared" si="25"/>
        <v>-0.6868236809217073</v>
      </c>
      <c r="I193" s="20">
        <f t="shared" si="26"/>
        <v>0.24609692250735327</v>
      </c>
      <c r="J193" s="20">
        <f t="shared" si="27"/>
        <v>0.08970689621707441</v>
      </c>
      <c r="K193" s="6">
        <v>3</v>
      </c>
      <c r="L193" s="20">
        <f t="shared" si="31"/>
        <v>1.2073094192735387</v>
      </c>
      <c r="M193" s="24">
        <v>0.21</v>
      </c>
      <c r="N193" s="20">
        <f t="shared" si="32"/>
        <v>0.05307999054178805</v>
      </c>
      <c r="O193" s="6">
        <v>81</v>
      </c>
      <c r="P193" s="22">
        <f t="shared" si="28"/>
        <v>56.96809984897403</v>
      </c>
      <c r="R193" s="6"/>
      <c r="S193" s="22"/>
      <c r="AB193" s="22"/>
      <c r="AC193" s="22"/>
      <c r="AD193" s="22"/>
      <c r="AG193" s="22"/>
    </row>
    <row r="194" spans="1:33" ht="15">
      <c r="A194" s="5">
        <v>191</v>
      </c>
      <c r="B194" s="19">
        <f>+PDs!H195</f>
        <v>0.0026778288138806458</v>
      </c>
      <c r="C194" s="20">
        <f t="shared" si="22"/>
        <v>-2.7848252604182897</v>
      </c>
      <c r="D194" s="21">
        <f t="shared" si="29"/>
        <v>0.22496220175770187</v>
      </c>
      <c r="E194" s="20">
        <f t="shared" si="23"/>
        <v>0.47430180450605697</v>
      </c>
      <c r="F194" s="20">
        <f t="shared" si="30"/>
        <v>3.090232306167813</v>
      </c>
      <c r="G194" s="20">
        <f t="shared" si="24"/>
        <v>0.8803623107802254</v>
      </c>
      <c r="H194" s="20">
        <f t="shared" si="25"/>
        <v>-1.4983859316863568</v>
      </c>
      <c r="I194" s="20">
        <f t="shared" si="26"/>
        <v>0.06701650469553809</v>
      </c>
      <c r="J194" s="20">
        <f t="shared" si="27"/>
        <v>0.19622081545399384</v>
      </c>
      <c r="K194" s="6">
        <v>3</v>
      </c>
      <c r="L194" s="20">
        <f t="shared" si="31"/>
        <v>1.5561272424111257</v>
      </c>
      <c r="M194" s="24">
        <v>0.18</v>
      </c>
      <c r="N194" s="20">
        <f t="shared" si="32"/>
        <v>0.01802144993041922</v>
      </c>
      <c r="O194" s="6">
        <v>81</v>
      </c>
      <c r="P194" s="22">
        <f t="shared" si="28"/>
        <v>19.34152113782243</v>
      </c>
      <c r="R194" s="6"/>
      <c r="S194" s="22"/>
      <c r="AA194" s="22"/>
      <c r="AB194" s="22"/>
      <c r="AC194" s="22"/>
      <c r="AD194" s="22"/>
      <c r="AG194" s="22"/>
    </row>
    <row r="195" spans="1:33" ht="15">
      <c r="A195" s="5">
        <v>192</v>
      </c>
      <c r="B195" s="19">
        <f>+PDs!H196</f>
        <v>0.020594548686539395</v>
      </c>
      <c r="C195" s="20">
        <f t="shared" si="22"/>
        <v>-2.041621435160745</v>
      </c>
      <c r="D195" s="21">
        <f t="shared" si="29"/>
        <v>0.162852513800907</v>
      </c>
      <c r="E195" s="20">
        <f t="shared" si="23"/>
        <v>0.40354989010146813</v>
      </c>
      <c r="F195" s="20">
        <f t="shared" si="30"/>
        <v>3.090232306167813</v>
      </c>
      <c r="G195" s="20">
        <f t="shared" si="24"/>
        <v>0.914957641751296</v>
      </c>
      <c r="H195" s="20">
        <f t="shared" si="25"/>
        <v>-0.8684101769977834</v>
      </c>
      <c r="I195" s="20">
        <f t="shared" si="26"/>
        <v>0.1925849127669198</v>
      </c>
      <c r="J195" s="20">
        <f t="shared" si="27"/>
        <v>0.10970396395271197</v>
      </c>
      <c r="K195" s="6">
        <v>4</v>
      </c>
      <c r="L195" s="20">
        <f t="shared" si="31"/>
        <v>1.3939364823466602</v>
      </c>
      <c r="M195" s="24">
        <v>0.29</v>
      </c>
      <c r="N195" s="20">
        <f t="shared" si="32"/>
        <v>0.06952565650008077</v>
      </c>
      <c r="O195" s="6">
        <v>33</v>
      </c>
      <c r="P195" s="22">
        <f t="shared" si="28"/>
        <v>30.40009330466032</v>
      </c>
      <c r="R195" s="6"/>
      <c r="S195" s="22"/>
      <c r="AB195" s="22"/>
      <c r="AC195" s="22"/>
      <c r="AD195" s="22"/>
      <c r="AG195" s="22"/>
    </row>
    <row r="196" spans="1:33" ht="15">
      <c r="A196" s="5">
        <v>193</v>
      </c>
      <c r="B196" s="19">
        <f>+PDs!H197</f>
        <v>0.09035156405736473</v>
      </c>
      <c r="C196" s="20">
        <f>NORMSINV(B196)</f>
        <v>-1.3385932396948397</v>
      </c>
      <c r="D196" s="21">
        <f t="shared" si="29"/>
        <v>0.12130985119599001</v>
      </c>
      <c r="E196" s="20">
        <f>SQRT(D196)</f>
        <v>0.3482956376356012</v>
      </c>
      <c r="F196" s="20">
        <f t="shared" si="30"/>
        <v>3.090232306167813</v>
      </c>
      <c r="G196" s="20">
        <f>SQRT(1-D196)</f>
        <v>0.9373847389434127</v>
      </c>
      <c r="H196" s="20">
        <f>(C196+E196*F196)/G196</f>
        <v>-0.2797984619118275</v>
      </c>
      <c r="I196" s="20">
        <f>NORMSDIST(H196)</f>
        <v>0.3898160659038154</v>
      </c>
      <c r="J196" s="20">
        <f>(0.11852-0.05478*LN(B196))^2</f>
        <v>0.0626068916521366</v>
      </c>
      <c r="K196" s="6">
        <v>4</v>
      </c>
      <c r="L196" s="20">
        <f t="shared" si="31"/>
        <v>1.2072870740337929</v>
      </c>
      <c r="M196" s="24">
        <v>0.22</v>
      </c>
      <c r="N196" s="20">
        <f t="shared" si="32"/>
        <v>0.07953871688646154</v>
      </c>
      <c r="O196" s="6">
        <v>90</v>
      </c>
      <c r="P196" s="22">
        <f>+O196*N196*12.5*1.06</f>
        <v>94.8499198871054</v>
      </c>
      <c r="R196" s="6"/>
      <c r="S196" s="22"/>
      <c r="AB196" s="22"/>
      <c r="AC196" s="22"/>
      <c r="AD196" s="22"/>
      <c r="AG196" s="22"/>
    </row>
    <row r="197" spans="1:33" ht="15">
      <c r="A197" s="5">
        <v>194</v>
      </c>
      <c r="B197" s="19">
        <f>+PDs!H198</f>
        <v>0.05717804519142071</v>
      </c>
      <c r="C197" s="20">
        <f>NORMSINV(B197)</f>
        <v>-1.578912665952256</v>
      </c>
      <c r="D197" s="21">
        <f>0.12*(1-EXP(-50*B197))/(1-EXP(-50))+0.24*(1-(1-EXP(-50*B197))/(1-EXP(-50)))</f>
        <v>0.1268797993220352</v>
      </c>
      <c r="E197" s="20">
        <f>SQRT(D197)</f>
        <v>0.35620190808309155</v>
      </c>
      <c r="F197" s="20">
        <f>NORMSINV(0.999)</f>
        <v>3.090232306167813</v>
      </c>
      <c r="G197" s="20">
        <f>SQRT(1-D197)</f>
        <v>0.9344090114494641</v>
      </c>
      <c r="H197" s="20">
        <f>(C197+E197*F197)/G197</f>
        <v>-0.5117309617268491</v>
      </c>
      <c r="I197" s="20">
        <f>NORMSDIST(H197)</f>
        <v>0.3044196569227055</v>
      </c>
      <c r="J197" s="20">
        <f>(0.11852-0.05478*LN(B197))^2</f>
        <v>0.07577777997396552</v>
      </c>
      <c r="K197" s="6">
        <v>4</v>
      </c>
      <c r="L197" s="20">
        <f>(1+(K197-2.5)*J197)/(1-1.5*J197)</f>
        <v>1.2564874096654814</v>
      </c>
      <c r="M197" s="24">
        <v>0.32</v>
      </c>
      <c r="N197" s="20">
        <f>M197*(I197-B197)*L197</f>
        <v>0.09940991113144344</v>
      </c>
      <c r="O197" s="6">
        <v>40</v>
      </c>
      <c r="P197" s="22">
        <f>+O197*N197*12.5*1.06</f>
        <v>52.687252899665026</v>
      </c>
      <c r="R197" s="6"/>
      <c r="S197" s="22"/>
      <c r="AB197" s="22"/>
      <c r="AC197" s="22"/>
      <c r="AD197" s="22"/>
      <c r="AG197" s="22"/>
    </row>
    <row r="198" spans="1:31" ht="15">
      <c r="A198" s="5">
        <v>195</v>
      </c>
      <c r="B198" s="19">
        <f>+PDs!H199</f>
        <v>0.10183368261939525</v>
      </c>
      <c r="C198" s="20">
        <f>NORMSINV(B198)</f>
        <v>-1.271172281566748</v>
      </c>
      <c r="D198" s="21">
        <f>0.12*(1-EXP(-50*B198))/(1-EXP(-50))+0.24*(1-(1-EXP(-50*B198))/(1-EXP(-50)))</f>
        <v>0.12073771892439013</v>
      </c>
      <c r="E198" s="20">
        <f>SQRT(D198)</f>
        <v>0.34747333555884563</v>
      </c>
      <c r="F198" s="20">
        <f>NORMSINV(0.999)</f>
        <v>3.090232306167813</v>
      </c>
      <c r="G198" s="20">
        <f>SQRT(1-D198)</f>
        <v>0.9376898640145418</v>
      </c>
      <c r="H198" s="20">
        <f>(C198+E198*F198)/G198</f>
        <v>-0.2105162506991256</v>
      </c>
      <c r="I198" s="20">
        <f>NORMSDIST(H198)</f>
        <v>0.4166323848045366</v>
      </c>
      <c r="J198" s="20">
        <f>(0.11852-0.05478*LN(B198))^2</f>
        <v>0.059370302123169884</v>
      </c>
      <c r="K198" s="6">
        <v>3</v>
      </c>
      <c r="L198" s="20">
        <f>(1+(K198-2.5)*J198)/(1-1.5*J198)</f>
        <v>1.130348883103224</v>
      </c>
      <c r="M198" s="24">
        <v>0.23</v>
      </c>
      <c r="N198" s="20">
        <f>M198*(I198-B198)*L198</f>
        <v>0.08184144312598338</v>
      </c>
      <c r="O198" s="6">
        <v>9</v>
      </c>
      <c r="P198" s="22">
        <f>+O198*N198*12.5*1.06</f>
        <v>9.759592092773518</v>
      </c>
      <c r="R198" s="6"/>
      <c r="S198" s="22"/>
      <c r="U198" s="19"/>
      <c r="X198" s="24"/>
      <c r="Y198" s="6"/>
      <c r="Z198" s="22"/>
      <c r="AA198" s="22"/>
      <c r="AB198" s="22"/>
      <c r="AC198" s="22"/>
      <c r="AD198" s="22"/>
      <c r="AE198" s="22"/>
    </row>
    <row r="199" spans="15:32" ht="15">
      <c r="O199" s="22">
        <f>SUM(O4:O198)</f>
        <v>10000</v>
      </c>
      <c r="P199" s="22">
        <f>SUM(P4:P198)</f>
        <v>6011.418620758906</v>
      </c>
      <c r="Q199" s="22"/>
      <c r="R199" s="20"/>
      <c r="Y199" s="6"/>
      <c r="AA199" s="14"/>
      <c r="AB199" s="22"/>
      <c r="AC199" s="22"/>
      <c r="AD199" s="22"/>
      <c r="AE199" s="22"/>
      <c r="AF199" s="24"/>
    </row>
    <row r="200" spans="15:28" ht="15">
      <c r="O200" s="19"/>
      <c r="P200" s="25"/>
      <c r="T200" s="22"/>
      <c r="Y200" s="19"/>
      <c r="Z200" s="6"/>
      <c r="AA200" s="26"/>
      <c r="AB200" s="22"/>
    </row>
    <row r="201" spans="17:26" ht="15">
      <c r="Q201" s="24"/>
      <c r="Z201" s="19"/>
    </row>
    <row r="203" ht="15">
      <c r="R203" s="19"/>
    </row>
    <row r="204" ht="15">
      <c r="R204" s="6"/>
    </row>
    <row r="207" ht="15">
      <c r="R207" s="6"/>
    </row>
    <row r="210" ht="15">
      <c r="AC210" s="27"/>
    </row>
    <row r="211" spans="18:29" ht="15">
      <c r="R211" s="6"/>
      <c r="U211" s="6"/>
      <c r="V211" s="6"/>
      <c r="X211" s="22"/>
      <c r="Z211" s="6"/>
      <c r="AB211" s="22"/>
      <c r="AC211" s="27"/>
    </row>
    <row r="212" spans="18:29" ht="15">
      <c r="R212" s="6"/>
      <c r="U212" s="6"/>
      <c r="V212" s="6"/>
      <c r="X212" s="22"/>
      <c r="Z212" s="6"/>
      <c r="AB212" s="22"/>
      <c r="AC212" s="27"/>
    </row>
    <row r="213" spans="18:29" ht="15">
      <c r="R213" s="6"/>
      <c r="U213" s="6"/>
      <c r="V213" s="6"/>
      <c r="X213" s="22"/>
      <c r="Z213" s="6"/>
      <c r="AB213" s="22"/>
      <c r="AC213" s="27"/>
    </row>
    <row r="214" spans="18:29" ht="15">
      <c r="R214" s="6"/>
      <c r="U214" s="22"/>
      <c r="V214" s="6"/>
      <c r="X214" s="22"/>
      <c r="Z214" s="6"/>
      <c r="AB214" s="22"/>
      <c r="AC214" s="27"/>
    </row>
    <row r="216" spans="19:25" ht="15">
      <c r="S216" s="5"/>
      <c r="Y216" s="28"/>
    </row>
    <row r="217" spans="16:25" ht="15">
      <c r="P217" s="6"/>
      <c r="S217" s="5"/>
      <c r="X217" s="29"/>
      <c r="Y217" s="28"/>
    </row>
    <row r="218" spans="16:25" ht="15">
      <c r="P218" s="6"/>
      <c r="S218" s="5"/>
      <c r="X218" s="30"/>
      <c r="Y218" s="28"/>
    </row>
    <row r="219" spans="16:25" ht="15">
      <c r="P219" s="6"/>
      <c r="S219" s="5"/>
      <c r="X219" s="30"/>
      <c r="Y219" s="28"/>
    </row>
    <row r="220" spans="16:25" ht="15">
      <c r="P220" s="6"/>
      <c r="S220" s="5"/>
      <c r="X220" s="29"/>
      <c r="Y220" s="28"/>
    </row>
    <row r="223" ht="15">
      <c r="S223" s="5"/>
    </row>
    <row r="224" spans="19:24" ht="15">
      <c r="S224" s="5"/>
      <c r="T224" s="6"/>
      <c r="V224" s="6"/>
      <c r="X224" s="6"/>
    </row>
    <row r="225" spans="19:24" ht="15">
      <c r="S225" s="5"/>
      <c r="T225" s="6"/>
      <c r="V225" s="6"/>
      <c r="X225" s="6"/>
    </row>
    <row r="226" spans="19:24" ht="15">
      <c r="S226" s="5"/>
      <c r="T226" s="6"/>
      <c r="V226" s="6"/>
      <c r="X226" s="6"/>
    </row>
    <row r="227" spans="19:24" ht="15">
      <c r="S227" s="5"/>
      <c r="T227" s="6"/>
      <c r="V227" s="6"/>
      <c r="X22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bellinit</dc:creator>
  <cp:keywords/>
  <dc:description/>
  <cp:lastModifiedBy>Tiziano Bellini</cp:lastModifiedBy>
  <cp:lastPrinted>2008-10-31T10:59:54Z</cp:lastPrinted>
  <dcterms:created xsi:type="dcterms:W3CDTF">2008-09-15T07:59:59Z</dcterms:created>
  <dcterms:modified xsi:type="dcterms:W3CDTF">2016-11-06T18:37:42Z</dcterms:modified>
  <cp:category/>
  <cp:version/>
  <cp:contentType/>
  <cp:contentStatus/>
</cp:coreProperties>
</file>